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276" tabRatio="714" activeTab="2"/>
  </bookViews>
  <sheets>
    <sheet name="1. Introduction" sheetId="1" r:id="rId1"/>
    <sheet name="2. Structure &amp; Info Required" sheetId="2" r:id="rId2"/>
    <sheet name="3. Calculator - PCs &amp; Laptops" sheetId="3" r:id="rId3"/>
    <sheet name="4. Calculator - Monitors" sheetId="4" r:id="rId4"/>
    <sheet name="5. Guidance" sheetId="5" r:id="rId5"/>
  </sheets>
  <definedNames>
    <definedName name="_Ref214174736" localSheetId="4">'5. Guidance'!$F$133</definedName>
    <definedName name="_Ref214244254" localSheetId="4">'5. Guidance'!$F$276</definedName>
    <definedName name="_Ref215410979" localSheetId="4">'5. Guidance'!$F$339</definedName>
    <definedName name="_Toc214435310" localSheetId="4">'5. Guidance'!$F$53</definedName>
    <definedName name="_Toc215457886" localSheetId="4">'5. Guidance'!$F$74</definedName>
    <definedName name="_Toc215457887" localSheetId="4">'5. Guidance'!$F$99</definedName>
    <definedName name="_Toc215457888" localSheetId="4">'5. Guidance'!$F$127</definedName>
    <definedName name="_Toc215457890" localSheetId="4">'5. Guidance'!$F$149</definedName>
    <definedName name="_Toc215457891" localSheetId="4">'5. Guidance'!$F$156</definedName>
    <definedName name="_Toc215457892" localSheetId="4">'5. Guidance'!$F$164</definedName>
    <definedName name="_Toc215457893" localSheetId="4">'5. Guidance'!$F$177</definedName>
    <definedName name="_Toc215457894" localSheetId="4">'5. Guidance'!$F$191</definedName>
    <definedName name="_Toc215457895" localSheetId="4">'5. Guidance'!$F$218</definedName>
    <definedName name="_Toc215457896" localSheetId="4">'5. Guidance'!$F$222</definedName>
    <definedName name="_Toc215457897" localSheetId="4">'5. Guidance'!$F$226</definedName>
    <definedName name="_Toc215457898" localSheetId="4">'5. Guidance'!$F$234</definedName>
    <definedName name="_Toc215457899" localSheetId="4">'5. Guidance'!$F$240</definedName>
    <definedName name="_Toc215457900" localSheetId="4">'5. Guidance'!$F$248</definedName>
    <definedName name="_Toc215457901" localSheetId="4">'5. Guidance'!$F$254</definedName>
    <definedName name="_Toc215457902" localSheetId="4">'5. Guidance'!$F$270</definedName>
    <definedName name="_Toc215457903" localSheetId="4">'5. Guidance'!$F$293</definedName>
    <definedName name="_Toc215457904" localSheetId="4">'5. Guidance'!$F$302</definedName>
    <definedName name="_Toc215457905" localSheetId="4">'5. Guidance'!$F$311</definedName>
    <definedName name="_Toc215457906" localSheetId="4">'5. Guidance'!$F$315</definedName>
    <definedName name="_Toc215457907" localSheetId="4">'5. Guidance'!$F$321</definedName>
    <definedName name="_Toc215457908" localSheetId="4">'5. Guidance'!$F$326</definedName>
    <definedName name="_Toc215457909" localSheetId="4">'5. Guidance'!$F$332</definedName>
    <definedName name="_Toc215457911" localSheetId="4">'5. Guidance'!$F$363</definedName>
  </definedNames>
  <calcPr fullCalcOnLoad="1"/>
</workbook>
</file>

<file path=xl/comments3.xml><?xml version="1.0" encoding="utf-8"?>
<comments xmlns="http://schemas.openxmlformats.org/spreadsheetml/2006/main">
  <authors>
    <author>robinsonl</author>
  </authors>
  <commentList>
    <comment ref="H157" authorId="0">
      <text>
        <r>
          <rPr>
            <b/>
            <sz val="8"/>
            <rFont val="Tahoma"/>
            <family val="0"/>
          </rPr>
          <t xml:space="preserve">HELP:
</t>
        </r>
        <r>
          <rPr>
            <sz val="8"/>
            <rFont val="Tahoma"/>
            <family val="2"/>
          </rPr>
          <t>Enter figures relevant to your organisation</t>
        </r>
      </text>
    </comment>
    <comment ref="H156" authorId="0">
      <text>
        <r>
          <rPr>
            <b/>
            <sz val="8"/>
            <rFont val="Tahoma"/>
            <family val="0"/>
          </rPr>
          <t xml:space="preserve">HELP:
</t>
        </r>
        <r>
          <rPr>
            <sz val="8"/>
            <rFont val="Tahoma"/>
            <family val="2"/>
          </rPr>
          <t>Enter figures relevant to your organisation</t>
        </r>
        <r>
          <rPr>
            <sz val="8"/>
            <rFont val="Tahoma"/>
            <family val="0"/>
          </rPr>
          <t xml:space="preserve">
</t>
        </r>
      </text>
    </comment>
    <comment ref="H346" authorId="0">
      <text>
        <r>
          <rPr>
            <b/>
            <sz val="8"/>
            <rFont val="Tahoma"/>
            <family val="0"/>
          </rPr>
          <t xml:space="preserve">HELP:
</t>
        </r>
        <r>
          <rPr>
            <sz val="8"/>
            <rFont val="Tahoma"/>
            <family val="2"/>
          </rPr>
          <t>Enter figures relevant to your organisation</t>
        </r>
        <r>
          <rPr>
            <sz val="8"/>
            <rFont val="Tahoma"/>
            <family val="0"/>
          </rPr>
          <t xml:space="preserve">
</t>
        </r>
      </text>
    </comment>
    <comment ref="H347" authorId="0">
      <text>
        <r>
          <rPr>
            <b/>
            <sz val="8"/>
            <rFont val="Tahoma"/>
            <family val="0"/>
          </rPr>
          <t xml:space="preserve">HELP:
</t>
        </r>
        <r>
          <rPr>
            <sz val="8"/>
            <rFont val="Tahoma"/>
            <family val="2"/>
          </rPr>
          <t>Enter figures relevant to your organisation</t>
        </r>
      </text>
    </comment>
    <comment ref="V431" authorId="0">
      <text>
        <r>
          <rPr>
            <b/>
            <sz val="8"/>
            <rFont val="Tahoma"/>
            <family val="2"/>
          </rPr>
          <t>YES/NO Options</t>
        </r>
        <r>
          <rPr>
            <sz val="8"/>
            <rFont val="Tahoma"/>
            <family val="0"/>
          </rPr>
          <t xml:space="preserve"> - no formulae linked
</t>
        </r>
      </text>
    </comment>
  </commentList>
</comments>
</file>

<file path=xl/comments4.xml><?xml version="1.0" encoding="utf-8"?>
<comments xmlns="http://schemas.openxmlformats.org/spreadsheetml/2006/main">
  <authors>
    <author>robinsonl</author>
  </authors>
  <commentList>
    <comment ref="P155" authorId="0">
      <text>
        <r>
          <rPr>
            <b/>
            <sz val="8"/>
            <rFont val="Tahoma"/>
            <family val="2"/>
          </rPr>
          <t>YES/NO Options</t>
        </r>
        <r>
          <rPr>
            <sz val="8"/>
            <rFont val="Tahoma"/>
            <family val="0"/>
          </rPr>
          <t xml:space="preserve"> - no formulae linked
</t>
        </r>
      </text>
    </comment>
  </commentList>
</comments>
</file>

<file path=xl/sharedStrings.xml><?xml version="1.0" encoding="utf-8"?>
<sst xmlns="http://schemas.openxmlformats.org/spreadsheetml/2006/main" count="750" uniqueCount="520">
  <si>
    <t>Average Annual Salary</t>
  </si>
  <si>
    <t>Average annual salary for the organisation</t>
  </si>
  <si>
    <t>If the additional cost of required help desk support is known for the refresh period, enter here:</t>
  </si>
  <si>
    <t>Move onto the 'Maintenance' section</t>
  </si>
  <si>
    <t>Exclude</t>
  </si>
  <si>
    <r>
      <t xml:space="preserve">If </t>
    </r>
    <r>
      <rPr>
        <b/>
        <sz val="10"/>
        <rFont val="Arial"/>
        <family val="2"/>
      </rPr>
      <t>YES</t>
    </r>
    <r>
      <rPr>
        <sz val="10"/>
        <rFont val="Arial"/>
        <family val="0"/>
      </rPr>
      <t>, would you like to calculate this separately, part of the main calculation or exclude?</t>
    </r>
  </si>
  <si>
    <t>Option List 4</t>
  </si>
  <si>
    <t>3rd Party</t>
  </si>
  <si>
    <t>B</t>
  </si>
  <si>
    <t>A</t>
  </si>
  <si>
    <t xml:space="preserve">Move onto Section - </t>
  </si>
  <si>
    <t>Move onto Section C</t>
  </si>
  <si>
    <t>Move onto the Disposal Cost section</t>
  </si>
  <si>
    <t>Monitor TCO:</t>
  </si>
  <si>
    <t xml:space="preserve">See Tab 4 - Monitor TCO </t>
  </si>
  <si>
    <r>
      <t>7</t>
    </r>
    <r>
      <rPr>
        <b/>
        <sz val="7"/>
        <color indexed="8"/>
        <rFont val="Times New Roman"/>
        <family val="1"/>
      </rPr>
      <t xml:space="preserve">       </t>
    </r>
    <r>
      <rPr>
        <b/>
        <sz val="14"/>
        <color indexed="8"/>
        <rFont val="Arial"/>
        <family val="2"/>
      </rPr>
      <t xml:space="preserve"> </t>
    </r>
    <r>
      <rPr>
        <b/>
        <sz val="16"/>
        <color indexed="8"/>
        <rFont val="Arial"/>
        <family val="2"/>
      </rPr>
      <t xml:space="preserve">Guidance for the Main Calculator: </t>
    </r>
    <r>
      <rPr>
        <b/>
        <sz val="14"/>
        <color indexed="8"/>
        <rFont val="Arial"/>
        <family val="2"/>
      </rPr>
      <t>Disposal Costs</t>
    </r>
  </si>
  <si>
    <r>
      <t>7.3</t>
    </r>
    <r>
      <rPr>
        <sz val="7"/>
        <color indexed="8"/>
        <rFont val="Times New Roman"/>
        <family val="1"/>
      </rPr>
      <t xml:space="preserve">               </t>
    </r>
    <r>
      <rPr>
        <b/>
        <u val="single"/>
        <sz val="11"/>
        <color indexed="8"/>
        <rFont val="Times New Roman"/>
        <family val="1"/>
      </rPr>
      <t>Destroy</t>
    </r>
  </si>
  <si>
    <r>
      <t>7.4</t>
    </r>
    <r>
      <rPr>
        <sz val="7"/>
        <color indexed="8"/>
        <rFont val="Times New Roman"/>
        <family val="1"/>
      </rPr>
      <t xml:space="preserve">               </t>
    </r>
    <r>
      <rPr>
        <b/>
        <u val="single"/>
        <sz val="11"/>
        <color indexed="8"/>
        <rFont val="Times New Roman"/>
        <family val="1"/>
      </rPr>
      <t>Resell</t>
    </r>
  </si>
  <si>
    <r>
      <t>7.5</t>
    </r>
    <r>
      <rPr>
        <sz val="7"/>
        <color indexed="8"/>
        <rFont val="Times New Roman"/>
        <family val="1"/>
      </rPr>
      <t xml:space="preserve">               </t>
    </r>
    <r>
      <rPr>
        <b/>
        <u val="single"/>
        <sz val="11"/>
        <color indexed="8"/>
        <rFont val="Times New Roman"/>
        <family val="1"/>
      </rPr>
      <t>Refurbish and Redeploy</t>
    </r>
  </si>
  <si>
    <r>
      <t>7.5.2</t>
    </r>
    <r>
      <rPr>
        <sz val="7"/>
        <color indexed="8"/>
        <rFont val="Times New Roman"/>
        <family val="1"/>
      </rPr>
      <t xml:space="preserve">          </t>
    </r>
    <r>
      <rPr>
        <sz val="11"/>
        <color indexed="8"/>
        <rFont val="Times New Roman"/>
        <family val="1"/>
      </rPr>
      <t>User should enter the per unit cost for refurbishing and redeploying the PCs or laptops as well as how many are to be disposed of in this way.</t>
    </r>
  </si>
  <si>
    <r>
      <t>7.6</t>
    </r>
    <r>
      <rPr>
        <sz val="7"/>
        <color indexed="8"/>
        <rFont val="Times New Roman"/>
        <family val="1"/>
      </rPr>
      <t xml:space="preserve">               </t>
    </r>
    <r>
      <rPr>
        <b/>
        <u val="single"/>
        <sz val="11"/>
        <color indexed="8"/>
        <rFont val="Times New Roman"/>
        <family val="1"/>
      </rPr>
      <t>Donation</t>
    </r>
  </si>
  <si>
    <r>
      <t>7.6.1</t>
    </r>
    <r>
      <rPr>
        <sz val="7"/>
        <color indexed="8"/>
        <rFont val="Times New Roman"/>
        <family val="1"/>
      </rPr>
      <t xml:space="preserve">          </t>
    </r>
    <r>
      <rPr>
        <sz val="11"/>
        <color indexed="8"/>
        <rFont val="Times New Roman"/>
        <family val="1"/>
      </rPr>
      <t>Some organisations choose to donate their machines to charity or their local community</t>
    </r>
  </si>
  <si>
    <r>
      <t>7.7</t>
    </r>
    <r>
      <rPr>
        <sz val="7"/>
        <color indexed="8"/>
        <rFont val="Times New Roman"/>
        <family val="1"/>
      </rPr>
      <t xml:space="preserve">               </t>
    </r>
    <r>
      <rPr>
        <b/>
        <u val="single"/>
        <sz val="11"/>
        <color indexed="8"/>
        <rFont val="Times New Roman"/>
        <family val="1"/>
      </rPr>
      <t>Additional Disposal Costs</t>
    </r>
  </si>
  <si>
    <r>
      <t>7.7.1</t>
    </r>
    <r>
      <rPr>
        <sz val="7"/>
        <color indexed="8"/>
        <rFont val="Times New Roman"/>
        <family val="1"/>
      </rPr>
      <t xml:space="preserve">          </t>
    </r>
    <r>
      <rPr>
        <sz val="11"/>
        <color indexed="8"/>
        <rFont val="Times New Roman"/>
        <family val="1"/>
      </rPr>
      <t>This section is a ‘catch-all’ basket for a user to include any other costs relating to disposal that have not been covered.  For example, grinding down hard disks or additional transport costs relating to disposal.</t>
    </r>
  </si>
  <si>
    <r>
      <t>9.3</t>
    </r>
    <r>
      <rPr>
        <sz val="7"/>
        <rFont val="Times New Roman"/>
        <family val="1"/>
      </rPr>
      <t xml:space="preserve">   </t>
    </r>
    <r>
      <rPr>
        <sz val="11"/>
        <rFont val="Times New Roman"/>
        <family val="1"/>
      </rPr>
      <t>Remember there may be amendments/new versions of this calculator in the future so check the Buying Solutions website regularly for any updates and/or improvements.</t>
    </r>
  </si>
  <si>
    <t>Average annual salaries for different grades/bands within the organisation</t>
  </si>
  <si>
    <t>Cost of service wrap, if relevant:</t>
  </si>
  <si>
    <t>PCs and Laptops</t>
  </si>
  <si>
    <r>
      <t>1.</t>
    </r>
    <r>
      <rPr>
        <b/>
        <sz val="7"/>
        <rFont val="Times New Roman"/>
        <family val="1"/>
      </rPr>
      <t xml:space="preserve">   </t>
    </r>
    <r>
      <rPr>
        <b/>
        <sz val="16"/>
        <rFont val="Arial"/>
        <family val="2"/>
      </rPr>
      <t>Background Information</t>
    </r>
  </si>
  <si>
    <r>
      <t>1.3.</t>
    </r>
    <r>
      <rPr>
        <sz val="7"/>
        <rFont val="Times New Roman"/>
        <family val="1"/>
      </rPr>
      <t xml:space="preserve">       </t>
    </r>
    <r>
      <rPr>
        <sz val="11"/>
        <rFont val="Times New Roman"/>
        <family val="1"/>
      </rPr>
      <t>The TCO is a structured approach to calculating the costs associated with a PC or laptop purchase over the period of its planned deployment.  These costs can be direct or indirect, and have been categorised into 3 areas: acquisition, operating and disposal costs.</t>
    </r>
  </si>
  <si>
    <r>
      <t>2.</t>
    </r>
    <r>
      <rPr>
        <b/>
        <sz val="7"/>
        <rFont val="Times New Roman"/>
        <family val="1"/>
      </rPr>
      <t xml:space="preserve">   </t>
    </r>
    <r>
      <rPr>
        <b/>
        <sz val="16"/>
        <rFont val="Arial"/>
        <family val="2"/>
      </rPr>
      <t>Structure of the TCO Calculator</t>
    </r>
  </si>
  <si>
    <r>
      <t>2.2.</t>
    </r>
    <r>
      <rPr>
        <sz val="7"/>
        <rFont val="Times New Roman"/>
        <family val="1"/>
      </rPr>
      <t xml:space="preserve">       </t>
    </r>
    <r>
      <rPr>
        <sz val="11"/>
        <rFont val="Times New Roman"/>
        <family val="1"/>
      </rPr>
      <t xml:space="preserve">The calculator has been designed to be as flexible as possible so that the majority of users can customise it to reflect costs relevant to their own organisation.  </t>
    </r>
  </si>
  <si>
    <r>
      <t>·</t>
    </r>
    <r>
      <rPr>
        <sz val="7"/>
        <rFont val="Times New Roman"/>
        <family val="1"/>
      </rPr>
      <t xml:space="preserve">        </t>
    </r>
    <r>
      <rPr>
        <sz val="11"/>
        <rFont val="Times New Roman"/>
        <family val="1"/>
      </rPr>
      <t>Key reference questions</t>
    </r>
  </si>
  <si>
    <r>
      <t>·</t>
    </r>
    <r>
      <rPr>
        <sz val="7"/>
        <rFont val="Times New Roman"/>
        <family val="1"/>
      </rPr>
      <t xml:space="preserve">        </t>
    </r>
    <r>
      <rPr>
        <sz val="11"/>
        <rFont val="Times New Roman"/>
        <family val="1"/>
      </rPr>
      <t>Acquisition costs</t>
    </r>
  </si>
  <si>
    <r>
      <t>·</t>
    </r>
    <r>
      <rPr>
        <sz val="7"/>
        <rFont val="Times New Roman"/>
        <family val="1"/>
      </rPr>
      <t xml:space="preserve">        </t>
    </r>
    <r>
      <rPr>
        <sz val="11"/>
        <rFont val="Times New Roman"/>
        <family val="1"/>
      </rPr>
      <t>Operation costs</t>
    </r>
  </si>
  <si>
    <r>
      <t>·</t>
    </r>
    <r>
      <rPr>
        <sz val="7"/>
        <rFont val="Times New Roman"/>
        <family val="1"/>
      </rPr>
      <t xml:space="preserve">        </t>
    </r>
    <r>
      <rPr>
        <sz val="11"/>
        <rFont val="Times New Roman"/>
        <family val="1"/>
      </rPr>
      <t>Disposal costs</t>
    </r>
  </si>
  <si>
    <r>
      <t>3.</t>
    </r>
    <r>
      <rPr>
        <b/>
        <sz val="7"/>
        <rFont val="Times New Roman"/>
        <family val="1"/>
      </rPr>
      <t xml:space="preserve">    </t>
    </r>
    <r>
      <rPr>
        <b/>
        <sz val="16"/>
        <rFont val="Arial"/>
        <family val="2"/>
      </rPr>
      <t xml:space="preserve">Guidance for the Main Calculator: </t>
    </r>
    <r>
      <rPr>
        <b/>
        <sz val="14"/>
        <rFont val="Arial"/>
        <family val="2"/>
      </rPr>
      <t>Key Notes</t>
    </r>
  </si>
  <si>
    <r>
      <t>3.1.</t>
    </r>
    <r>
      <rPr>
        <sz val="7"/>
        <rFont val="Times New Roman"/>
        <family val="1"/>
      </rPr>
      <t xml:space="preserve">       </t>
    </r>
    <r>
      <rPr>
        <sz val="11"/>
        <rFont val="Times New Roman"/>
        <family val="1"/>
      </rPr>
      <t>There are two boxes at the top of the main calculator (</t>
    </r>
    <r>
      <rPr>
        <i/>
        <sz val="11"/>
        <rFont val="Times New Roman"/>
        <family val="1"/>
      </rPr>
      <t>Tab 3</t>
    </r>
    <r>
      <rPr>
        <sz val="11"/>
        <rFont val="Times New Roman"/>
        <family val="1"/>
      </rPr>
      <t>).  One shows the running TCO total and will change as figures are input into the relevant fields.  The other gives a TCO cost per unit which the user can compare to the original purchase price.</t>
    </r>
  </si>
  <si>
    <r>
      <t>3.2.</t>
    </r>
    <r>
      <rPr>
        <sz val="7"/>
        <rFont val="Times New Roman"/>
        <family val="1"/>
      </rPr>
      <t xml:space="preserve">       </t>
    </r>
    <r>
      <rPr>
        <sz val="11"/>
        <rFont val="Times New Roman"/>
        <family val="1"/>
      </rPr>
      <t>This TCO calculator does not contain any mandatory fields.  If a user believes a certain cost is irrelevant to their organisation it should be left as £0.00.  It may be useful if this calculator is to be used in a purchasing decision that a note be made as to why that particular cost has not been included for reference purposes.</t>
    </r>
  </si>
  <si>
    <r>
      <t>3.3.</t>
    </r>
    <r>
      <rPr>
        <sz val="7"/>
        <rFont val="Times New Roman"/>
        <family val="1"/>
      </rPr>
      <t xml:space="preserve">       </t>
    </r>
    <r>
      <rPr>
        <sz val="11"/>
        <rFont val="Times New Roman"/>
        <family val="1"/>
      </rPr>
      <t>Most of the cost areas will allow the user to input values either as 'totals' or 'per unit'.  If entered as a per unit value, the calculator will multiply this by the number of units being bought.</t>
    </r>
  </si>
  <si>
    <r>
      <t>3.6.</t>
    </r>
    <r>
      <rPr>
        <sz val="7"/>
        <rFont val="Times New Roman"/>
        <family val="1"/>
      </rPr>
      <t xml:space="preserve">       </t>
    </r>
    <r>
      <rPr>
        <sz val="11"/>
        <rFont val="Times New Roman"/>
        <family val="1"/>
      </rPr>
      <t>The fields are colour coded:</t>
    </r>
  </si>
  <si>
    <r>
      <t>3.7.</t>
    </r>
    <r>
      <rPr>
        <sz val="7"/>
        <rFont val="Times New Roman"/>
        <family val="1"/>
      </rPr>
      <t xml:space="preserve">       </t>
    </r>
    <r>
      <rPr>
        <sz val="11"/>
        <rFont val="Times New Roman"/>
        <family val="1"/>
      </rPr>
      <t>Users may find that some of the information needed to complete the TCO calculator may be difficult to obtain at first.  However, most of this information can be uncovered by speaking to colleagues within the user’s organisation or their current suppliers.</t>
    </r>
  </si>
  <si>
    <r>
      <t>3.8.</t>
    </r>
    <r>
      <rPr>
        <sz val="7"/>
        <rFont val="Times New Roman"/>
        <family val="1"/>
      </rPr>
      <t xml:space="preserve">       </t>
    </r>
    <r>
      <rPr>
        <sz val="11"/>
        <rFont val="Times New Roman"/>
        <family val="1"/>
      </rPr>
      <t>It is recognised that some information is difficult to acquire because it is intangible or difficult to quantify.  In such instances, the user is advised to enter an estimated cost, adding a note explaining their rationale.</t>
    </r>
  </si>
  <si>
    <r>
      <t>4.</t>
    </r>
    <r>
      <rPr>
        <b/>
        <sz val="7"/>
        <rFont val="Times New Roman"/>
        <family val="1"/>
      </rPr>
      <t xml:space="preserve">    </t>
    </r>
    <r>
      <rPr>
        <b/>
        <sz val="16"/>
        <rFont val="Arial"/>
        <family val="2"/>
      </rPr>
      <t xml:space="preserve">Guidance for the Main Calculator: </t>
    </r>
    <r>
      <rPr>
        <b/>
        <sz val="14"/>
        <rFont val="Arial"/>
        <family val="2"/>
      </rPr>
      <t>Key Reference Questions</t>
    </r>
  </si>
  <si>
    <t>This section of the tool establishes key information relating the PCs or laptops being bought.  It serves as a reference for the user and also those to whom the final results are presented.</t>
  </si>
  <si>
    <r>
      <t>4.1</t>
    </r>
    <r>
      <rPr>
        <sz val="7"/>
        <rFont val="Times New Roman"/>
        <family val="1"/>
      </rPr>
      <t xml:space="preserve">     </t>
    </r>
    <r>
      <rPr>
        <b/>
        <sz val="11"/>
        <rFont val="Times New Roman"/>
        <family val="1"/>
      </rPr>
      <t>Monitors – Include or Separate?</t>
    </r>
  </si>
  <si>
    <r>
      <t>4.1.1.</t>
    </r>
    <r>
      <rPr>
        <sz val="7"/>
        <rFont val="Times New Roman"/>
        <family val="1"/>
      </rPr>
      <t xml:space="preserve">        </t>
    </r>
    <r>
      <rPr>
        <sz val="11"/>
        <rFont val="Times New Roman"/>
        <family val="1"/>
      </rPr>
      <t>Some users buy in bundles, meaning that a monitor will accompany the desktop PC.  Others might buy a PC base unit only and the monitor separately.  In the instance of laptops, purchase of a monitor may not be appropriate at all.</t>
    </r>
  </si>
  <si>
    <r>
      <t>4.1.2.</t>
    </r>
    <r>
      <rPr>
        <sz val="7"/>
        <rFont val="Times New Roman"/>
        <family val="1"/>
      </rPr>
      <t xml:space="preserve">        </t>
    </r>
    <r>
      <rPr>
        <sz val="11"/>
        <rFont val="Times New Roman"/>
        <family val="1"/>
      </rPr>
      <t>The TCO calculator accounts for these different scenarios as the user has the choice whether to include the monitor TCO within the overall TCO calculation:</t>
    </r>
  </si>
  <si>
    <r>
      <t>4.1.4.</t>
    </r>
    <r>
      <rPr>
        <sz val="7"/>
        <rFont val="Times New Roman"/>
        <family val="1"/>
      </rPr>
      <t xml:space="preserve">        </t>
    </r>
    <r>
      <rPr>
        <sz val="11"/>
        <rFont val="Times New Roman"/>
        <family val="1"/>
      </rPr>
      <t>Users should then complete the rest of the spreadsheet, being careful to include the cost of disposing monitors within the figure inputted into the disposal cost section.</t>
    </r>
  </si>
  <si>
    <r>
      <t>4.1.5.</t>
    </r>
    <r>
      <rPr>
        <sz val="7"/>
        <rFont val="Times New Roman"/>
        <family val="1"/>
      </rPr>
      <t xml:space="preserve">        </t>
    </r>
    <r>
      <rPr>
        <sz val="11"/>
        <rFont val="Times New Roman"/>
        <family val="1"/>
      </rPr>
      <t xml:space="preserve">This is appropriate for users who buy their monitors separately, who are buying a different quantity of monitors to laptops or just wish to calculate monitor TCO alone.  </t>
    </r>
    <r>
      <rPr>
        <i/>
        <sz val="11"/>
        <rFont val="Times New Roman"/>
        <family val="1"/>
      </rPr>
      <t>Tab 4</t>
    </r>
    <r>
      <rPr>
        <sz val="11"/>
        <rFont val="Times New Roman"/>
        <family val="1"/>
      </rPr>
      <t xml:space="preserve"> offers a basic format to calculate the TCO for these monitors.  Please see Section 8 – Monitor TCO, for more information.</t>
    </r>
  </si>
  <si>
    <r>
      <t>4.2</t>
    </r>
    <r>
      <rPr>
        <sz val="7"/>
        <rFont val="Times New Roman"/>
        <family val="1"/>
      </rPr>
      <t xml:space="preserve">     </t>
    </r>
    <r>
      <rPr>
        <b/>
        <sz val="11"/>
        <rFont val="Times New Roman"/>
        <family val="1"/>
      </rPr>
      <t>Number of PCs/Laptops Bought &amp; Refresh Cycle</t>
    </r>
  </si>
  <si>
    <r>
      <t>5.</t>
    </r>
    <r>
      <rPr>
        <b/>
        <sz val="7"/>
        <rFont val="Times New Roman"/>
        <family val="1"/>
      </rPr>
      <t xml:space="preserve">    </t>
    </r>
    <r>
      <rPr>
        <b/>
        <sz val="16"/>
        <rFont val="Arial"/>
        <family val="2"/>
      </rPr>
      <t xml:space="preserve">Guidance for the Main Calculator: </t>
    </r>
    <r>
      <rPr>
        <b/>
        <sz val="14"/>
        <rFont val="Arial"/>
        <family val="2"/>
      </rPr>
      <t>Acquisition Costs</t>
    </r>
  </si>
  <si>
    <t>This section generally contains one-off costs that occur at the beginning of a purchase (Year 1).  In many cases, the figures input into this section will be multiplied by the number of PCs or Laptops being bought.</t>
  </si>
  <si>
    <t>( Some of the costs covered in this area may not be relevant to a user’s organisation.  The user can choose to move onto the next area.)</t>
  </si>
  <si>
    <r>
      <t>5.1</t>
    </r>
    <r>
      <rPr>
        <sz val="7"/>
        <rFont val="Times New Roman"/>
        <family val="1"/>
      </rPr>
      <t xml:space="preserve">               </t>
    </r>
    <r>
      <rPr>
        <b/>
        <u val="single"/>
        <sz val="11"/>
        <rFont val="Times New Roman"/>
        <family val="1"/>
      </rPr>
      <t>Purchase Cost, Warranty &amp; Insurance</t>
    </r>
  </si>
  <si>
    <t>Purchase Price</t>
  </si>
  <si>
    <r>
      <t>5.1.1.</t>
    </r>
    <r>
      <rPr>
        <sz val="7"/>
        <rFont val="Times New Roman"/>
        <family val="1"/>
      </rPr>
      <t xml:space="preserve">        </t>
    </r>
    <r>
      <rPr>
        <sz val="11"/>
        <rFont val="Times New Roman"/>
        <family val="1"/>
      </rPr>
      <t>Users may enter the per unit price paid or quoted for their PC or laptop.  The spreadsheet will automatically calculate the total monies spent and this will appear in the orange field to the right.</t>
    </r>
  </si>
  <si>
    <r>
      <t>5.1.2.</t>
    </r>
    <r>
      <rPr>
        <sz val="7"/>
        <rFont val="Times New Roman"/>
        <family val="1"/>
      </rPr>
      <t xml:space="preserve">        </t>
    </r>
    <r>
      <rPr>
        <sz val="11"/>
        <rFont val="Times New Roman"/>
        <family val="1"/>
      </rPr>
      <t>Alternatively, a user may enter the total cost for all the machines.</t>
    </r>
  </si>
  <si>
    <r>
      <t>5.1.3.</t>
    </r>
    <r>
      <rPr>
        <sz val="7"/>
        <rFont val="Times New Roman"/>
        <family val="1"/>
      </rPr>
      <t xml:space="preserve">        </t>
    </r>
    <r>
      <rPr>
        <sz val="11"/>
        <rFont val="Times New Roman"/>
        <family val="1"/>
      </rPr>
      <t xml:space="preserve">Users will be asked about the standard warranty offered on the PCs/laptops being bought.  </t>
    </r>
  </si>
  <si>
    <r>
      <t>5.1.4.</t>
    </r>
    <r>
      <rPr>
        <sz val="7"/>
        <rFont val="Times New Roman"/>
        <family val="1"/>
      </rPr>
      <t xml:space="preserve">        </t>
    </r>
    <r>
      <rPr>
        <sz val="11"/>
        <rFont val="Times New Roman"/>
        <family val="1"/>
      </rPr>
      <t xml:space="preserve">If the standard warranty provided does not cover the refresh period required, a user may choose to enter costs relating to extended warranty if desired. </t>
    </r>
  </si>
  <si>
    <r>
      <t>5.1.5.</t>
    </r>
    <r>
      <rPr>
        <sz val="7"/>
        <rFont val="Times New Roman"/>
        <family val="1"/>
      </rPr>
      <t xml:space="preserve">        </t>
    </r>
    <r>
      <rPr>
        <sz val="11"/>
        <rFont val="Times New Roman"/>
        <family val="1"/>
      </rPr>
      <t>This is usually more relevant to laptops than PCs.  If a user’s organisation takes out insurance for their systems, these costs can be included here.</t>
    </r>
  </si>
  <si>
    <r>
      <t>5.2</t>
    </r>
    <r>
      <rPr>
        <sz val="7"/>
        <rFont val="Times New Roman"/>
        <family val="1"/>
      </rPr>
      <t xml:space="preserve">               </t>
    </r>
    <r>
      <rPr>
        <b/>
        <u val="single"/>
        <sz val="11"/>
        <rFont val="Times New Roman"/>
        <family val="1"/>
      </rPr>
      <t>Delivery &amp; Disposal of Delivery Packaging</t>
    </r>
  </si>
  <si>
    <r>
      <t>5.2.1</t>
    </r>
    <r>
      <rPr>
        <sz val="7"/>
        <rFont val="Times New Roman"/>
        <family val="1"/>
      </rPr>
      <t xml:space="preserve">          </t>
    </r>
    <r>
      <rPr>
        <sz val="11"/>
        <rFont val="Times New Roman"/>
        <family val="1"/>
      </rPr>
      <t>There are 2 options for inputting delivery costs.  Users should choose between:</t>
    </r>
  </si>
  <si>
    <r>
      <t>·</t>
    </r>
    <r>
      <rPr>
        <sz val="7"/>
        <rFont val="Times New Roman"/>
        <family val="1"/>
      </rPr>
      <t xml:space="preserve">         </t>
    </r>
    <r>
      <rPr>
        <sz val="11"/>
        <rFont val="Times New Roman"/>
        <family val="1"/>
      </rPr>
      <t>Entering the costs as a fixed price per unit (where a supplier may have quoted £X to deliver each PC/laptop)</t>
    </r>
  </si>
  <si>
    <r>
      <t>·</t>
    </r>
    <r>
      <rPr>
        <sz val="7"/>
        <rFont val="Times New Roman"/>
        <family val="1"/>
      </rPr>
      <t xml:space="preserve">         </t>
    </r>
    <r>
      <rPr>
        <sz val="11"/>
        <rFont val="Times New Roman"/>
        <family val="1"/>
      </rPr>
      <t xml:space="preserve">Entering the cost as a total figure (where a supplier has quoted £X to deliver </t>
    </r>
    <r>
      <rPr>
        <i/>
        <sz val="11"/>
        <rFont val="Times New Roman"/>
        <family val="1"/>
      </rPr>
      <t>all</t>
    </r>
    <r>
      <rPr>
        <sz val="11"/>
        <rFont val="Times New Roman"/>
        <family val="1"/>
      </rPr>
      <t xml:space="preserve"> of the PCs/Laptops)</t>
    </r>
  </si>
  <si>
    <t>Disposal of Delivery Packaging</t>
  </si>
  <si>
    <r>
      <t>5.2.2</t>
    </r>
    <r>
      <rPr>
        <sz val="7"/>
        <rFont val="Times New Roman"/>
        <family val="1"/>
      </rPr>
      <t xml:space="preserve">          </t>
    </r>
    <r>
      <rPr>
        <sz val="11"/>
        <rFont val="Times New Roman"/>
        <family val="1"/>
      </rPr>
      <t>Most PCs/Laptops will be delivered in packaging, requiring disposal.</t>
    </r>
  </si>
  <si>
    <r>
      <t>5.2.3</t>
    </r>
    <r>
      <rPr>
        <sz val="7"/>
        <rFont val="Times New Roman"/>
        <family val="1"/>
      </rPr>
      <t xml:space="preserve">          </t>
    </r>
    <r>
      <rPr>
        <sz val="11"/>
        <rFont val="Times New Roman"/>
        <family val="1"/>
      </rPr>
      <t>Some users may have a facilities contract in place in which disposal of packaging is included.  Users should try to apportion a cost from any such contract and enter it into the field provided.</t>
    </r>
  </si>
  <si>
    <r>
      <t>5.2.4</t>
    </r>
    <r>
      <rPr>
        <sz val="7"/>
        <rFont val="Times New Roman"/>
        <family val="1"/>
      </rPr>
      <t xml:space="preserve">          </t>
    </r>
    <r>
      <rPr>
        <sz val="11"/>
        <rFont val="Times New Roman"/>
        <family val="1"/>
      </rPr>
      <t>Other related costs such as skip hire and manpower costs should also be included if applicable.</t>
    </r>
  </si>
  <si>
    <r>
      <t>5.2.5</t>
    </r>
    <r>
      <rPr>
        <sz val="7"/>
        <rFont val="Times New Roman"/>
        <family val="1"/>
      </rPr>
      <t xml:space="preserve">          </t>
    </r>
    <r>
      <rPr>
        <sz val="11"/>
        <rFont val="Times New Roman"/>
        <family val="1"/>
      </rPr>
      <t>When purchasing PCs/Laptops, suppliers can be asked to quote for the removal of packaging or may even offer alternative means of packaging which may reduce or eliminate this cost eg: racking.</t>
    </r>
  </si>
  <si>
    <r>
      <t>5.3</t>
    </r>
    <r>
      <rPr>
        <sz val="7"/>
        <rFont val="Times New Roman"/>
        <family val="1"/>
      </rPr>
      <t xml:space="preserve">               </t>
    </r>
    <r>
      <rPr>
        <b/>
        <u val="single"/>
        <sz val="11"/>
        <rFont val="Times New Roman"/>
        <family val="1"/>
      </rPr>
      <t>Set-up costs (including transition costs)</t>
    </r>
  </si>
  <si>
    <r>
      <t>5.3.1</t>
    </r>
    <r>
      <rPr>
        <sz val="7"/>
        <rFont val="Times New Roman"/>
        <family val="1"/>
      </rPr>
      <t xml:space="preserve">          </t>
    </r>
    <r>
      <rPr>
        <sz val="11"/>
        <rFont val="Times New Roman"/>
        <family val="1"/>
      </rPr>
      <t>Set-up costs have been divided into several sections.  Users should complete either Section A or B, followed by Section C and the Transition costs if appropriate.</t>
    </r>
  </si>
  <si>
    <t>Set-up costs - Section A</t>
  </si>
  <si>
    <r>
      <t>5.3.2</t>
    </r>
    <r>
      <rPr>
        <sz val="7"/>
        <rFont val="Times New Roman"/>
        <family val="1"/>
      </rPr>
      <t xml:space="preserve">          </t>
    </r>
    <r>
      <rPr>
        <sz val="11"/>
        <rFont val="Times New Roman"/>
        <family val="1"/>
      </rPr>
      <t>This area is for users who know what their set-up costs will be.  They may enter a figure a set-up cost either per unit or as a total figure.</t>
    </r>
  </si>
  <si>
    <t>Set-up costs – Section B</t>
  </si>
  <si>
    <r>
      <t>5.3.3</t>
    </r>
    <r>
      <rPr>
        <sz val="7"/>
        <rFont val="Times New Roman"/>
        <family val="1"/>
      </rPr>
      <t xml:space="preserve">          </t>
    </r>
    <r>
      <rPr>
        <sz val="11"/>
        <rFont val="Times New Roman"/>
        <family val="1"/>
      </rPr>
      <t xml:space="preserve">Section B has been designed to help users estimate set-up costs by providing suggested areas of cost to consider:  </t>
    </r>
  </si>
  <si>
    <r>
      <t>·</t>
    </r>
    <r>
      <rPr>
        <sz val="7"/>
        <rFont val="Times New Roman"/>
        <family val="1"/>
      </rPr>
      <t xml:space="preserve">         </t>
    </r>
    <r>
      <rPr>
        <sz val="11"/>
        <rFont val="Times New Roman"/>
        <family val="1"/>
      </rPr>
      <t>Create new image</t>
    </r>
  </si>
  <si>
    <r>
      <t>·</t>
    </r>
    <r>
      <rPr>
        <sz val="7"/>
        <rFont val="Times New Roman"/>
        <family val="1"/>
      </rPr>
      <t xml:space="preserve">         </t>
    </r>
    <r>
      <rPr>
        <sz val="11"/>
        <rFont val="Times New Roman"/>
        <family val="1"/>
      </rPr>
      <t>Imaging machines</t>
    </r>
  </si>
  <si>
    <r>
      <t>·</t>
    </r>
    <r>
      <rPr>
        <sz val="7"/>
        <rFont val="Times New Roman"/>
        <family val="1"/>
      </rPr>
      <t xml:space="preserve">         </t>
    </r>
    <r>
      <rPr>
        <sz val="11"/>
        <rFont val="Times New Roman"/>
        <family val="1"/>
      </rPr>
      <t>Installation</t>
    </r>
  </si>
  <si>
    <r>
      <t>·</t>
    </r>
    <r>
      <rPr>
        <sz val="7"/>
        <rFont val="Times New Roman"/>
        <family val="1"/>
      </rPr>
      <t xml:space="preserve">         </t>
    </r>
    <r>
      <rPr>
        <sz val="11"/>
        <rFont val="Times New Roman"/>
        <family val="1"/>
      </rPr>
      <t>Testing</t>
    </r>
  </si>
  <si>
    <r>
      <t>5.3.4</t>
    </r>
    <r>
      <rPr>
        <sz val="7"/>
        <rFont val="Times New Roman"/>
        <family val="1"/>
      </rPr>
      <t xml:space="preserve">          </t>
    </r>
    <r>
      <rPr>
        <sz val="11"/>
        <rFont val="Times New Roman"/>
        <family val="1"/>
      </rPr>
      <t>Each area offers a basic calculation using time taken to perform each task and the hourly rate of the technician.</t>
    </r>
  </si>
  <si>
    <t>Other Set-up Costs</t>
  </si>
  <si>
    <r>
      <t>5.3.7</t>
    </r>
    <r>
      <rPr>
        <sz val="7"/>
        <rFont val="Times New Roman"/>
        <family val="1"/>
      </rPr>
      <t xml:space="preserve">          </t>
    </r>
    <r>
      <rPr>
        <sz val="11"/>
        <rFont val="Times New Roman"/>
        <family val="1"/>
      </rPr>
      <t>This section allows a user to input any other set-up costs that they feel are relevant.  Users can label these costs for reference and are advised to do so.</t>
    </r>
  </si>
  <si>
    <r>
      <t>5.3.9</t>
    </r>
    <r>
      <rPr>
        <sz val="7"/>
        <rFont val="Times New Roman"/>
        <family val="1"/>
      </rPr>
      <t xml:space="preserve">          </t>
    </r>
    <r>
      <rPr>
        <sz val="11"/>
        <rFont val="Times New Roman"/>
        <family val="1"/>
      </rPr>
      <t>Users can list what these transition costs might be and enter their cost as a total figure.</t>
    </r>
  </si>
  <si>
    <r>
      <t>5.3.10</t>
    </r>
    <r>
      <rPr>
        <sz val="7"/>
        <rFont val="Times New Roman"/>
        <family val="1"/>
      </rPr>
      <t xml:space="preserve">      </t>
    </r>
    <r>
      <rPr>
        <sz val="11"/>
        <rFont val="Times New Roman"/>
        <family val="1"/>
      </rPr>
      <t xml:space="preserve">Remember set-up costs and training for end-users are cost areas already present within the calculator </t>
    </r>
  </si>
  <si>
    <r>
      <t>5.4</t>
    </r>
    <r>
      <rPr>
        <sz val="7"/>
        <rFont val="Times New Roman"/>
        <family val="1"/>
      </rPr>
      <t xml:space="preserve">               </t>
    </r>
    <r>
      <rPr>
        <b/>
        <u val="single"/>
        <sz val="11"/>
        <rFont val="Times New Roman"/>
        <family val="1"/>
      </rPr>
      <t>Service Wrap</t>
    </r>
  </si>
  <si>
    <r>
      <t>5.4.1</t>
    </r>
    <r>
      <rPr>
        <sz val="7"/>
        <rFont val="Times New Roman"/>
        <family val="1"/>
      </rPr>
      <t xml:space="preserve">          </t>
    </r>
    <r>
      <rPr>
        <sz val="11"/>
        <rFont val="Times New Roman"/>
        <family val="1"/>
      </rPr>
      <t>The TCO Calculator offers a free text box for inputting any details relating to the service wrap of the particular model of PC or Laptop being bought, for example install to desk.  This is purely for the user’s reference purposes when comparing across different models of machine.</t>
    </r>
  </si>
  <si>
    <r>
      <t>5.5</t>
    </r>
    <r>
      <rPr>
        <sz val="7"/>
        <rFont val="Times New Roman"/>
        <family val="1"/>
      </rPr>
      <t xml:space="preserve">               </t>
    </r>
    <r>
      <rPr>
        <b/>
        <u val="single"/>
        <sz val="11"/>
        <rFont val="Times New Roman"/>
        <family val="1"/>
      </rPr>
      <t>Storage</t>
    </r>
  </si>
  <si>
    <r>
      <t>5.6</t>
    </r>
    <r>
      <rPr>
        <sz val="7"/>
        <rFont val="Times New Roman"/>
        <family val="1"/>
      </rPr>
      <t xml:space="preserve">               </t>
    </r>
    <r>
      <rPr>
        <b/>
        <u val="single"/>
        <sz val="11"/>
        <rFont val="Times New Roman"/>
        <family val="1"/>
      </rPr>
      <t>End-user Familiarisation Training</t>
    </r>
  </si>
  <si>
    <r>
      <t>5.6.1</t>
    </r>
    <r>
      <rPr>
        <sz val="7"/>
        <rFont val="Times New Roman"/>
        <family val="1"/>
      </rPr>
      <t xml:space="preserve">          </t>
    </r>
    <r>
      <rPr>
        <sz val="11"/>
        <rFont val="Times New Roman"/>
        <family val="1"/>
      </rPr>
      <t>For the purposes of this TCO Calculator, ‘familiarisation training’ refers to the hardware related training given to an end user by a member of IT, or other trainer, as a new PC or laptop is being handed over.</t>
    </r>
  </si>
  <si>
    <t>1.5.       Limitations of TCO</t>
  </si>
  <si>
    <r>
      <t>§</t>
    </r>
    <r>
      <rPr>
        <sz val="7"/>
        <rFont val="Times New Roman"/>
        <family val="1"/>
      </rPr>
      <t xml:space="preserve">   </t>
    </r>
    <r>
      <rPr>
        <sz val="11"/>
        <rFont val="Times New Roman"/>
        <family val="1"/>
      </rPr>
      <t xml:space="preserve">TCO is a method of considering the whole life costs of an important asset before purchase.  </t>
    </r>
  </si>
  <si>
    <r>
      <t>§</t>
    </r>
    <r>
      <rPr>
        <sz val="7"/>
        <rFont val="Times New Roman"/>
        <family val="1"/>
      </rPr>
      <t xml:space="preserve">   </t>
    </r>
    <r>
      <rPr>
        <sz val="11"/>
        <rFont val="Times New Roman"/>
        <family val="1"/>
      </rPr>
      <t>It can be used as a tool when making purchase decisions and/or setting budgets as it raises awareness of the full costs of PC purchases, accounting for expenses that might otherwise be overlooked.</t>
    </r>
  </si>
  <si>
    <r>
      <t>§</t>
    </r>
    <r>
      <rPr>
        <sz val="7"/>
        <rFont val="Times New Roman"/>
        <family val="1"/>
      </rPr>
      <t xml:space="preserve">   </t>
    </r>
    <r>
      <rPr>
        <sz val="11"/>
        <rFont val="Times New Roman"/>
        <family val="1"/>
      </rPr>
      <t>There is no industry standard formula for what should and should not be included in a TCO calculator.</t>
    </r>
  </si>
  <si>
    <r>
      <t>§</t>
    </r>
    <r>
      <rPr>
        <sz val="7"/>
        <rFont val="Times New Roman"/>
        <family val="1"/>
      </rPr>
      <t xml:space="preserve">   </t>
    </r>
    <r>
      <rPr>
        <sz val="11"/>
        <rFont val="Times New Roman"/>
        <family val="1"/>
      </rPr>
      <t>TCO modelling does not account for environmental or social costs and benefits.  Nor does it assess risk or how well a particular technology will satisfy an organisations strategic goals or needs or the opportunity cost of investing in a particular PC product.</t>
    </r>
  </si>
  <si>
    <r>
      <t>§</t>
    </r>
    <r>
      <rPr>
        <sz val="7"/>
        <rFont val="Times New Roman"/>
        <family val="1"/>
      </rPr>
      <t xml:space="preserve">   </t>
    </r>
    <r>
      <rPr>
        <sz val="11"/>
        <rFont val="Times New Roman"/>
        <family val="1"/>
      </rPr>
      <t>TCO focuses on whole life cost reduction and may not be useful for those who need to immediately reduce or cut costs based on price.</t>
    </r>
  </si>
  <si>
    <r>
      <t>1.4.</t>
    </r>
    <r>
      <rPr>
        <b/>
        <sz val="7"/>
        <rFont val="Times New Roman"/>
        <family val="1"/>
      </rPr>
      <t xml:space="preserve">       </t>
    </r>
    <r>
      <rPr>
        <b/>
        <sz val="11"/>
        <rFont val="Times New Roman"/>
        <family val="1"/>
      </rPr>
      <t>Advantages of TCO</t>
    </r>
  </si>
  <si>
    <t>Option lists</t>
  </si>
  <si>
    <t>Option List 1</t>
  </si>
  <si>
    <t>Please Select</t>
  </si>
  <si>
    <t>Option List 2</t>
  </si>
  <si>
    <t>No</t>
  </si>
  <si>
    <t>Option List 3</t>
  </si>
  <si>
    <t>Separate</t>
  </si>
  <si>
    <t>Guidance</t>
  </si>
  <si>
    <r>
      <t>Ø</t>
    </r>
    <r>
      <rPr>
        <b/>
        <sz val="7"/>
        <rFont val="Times New Roman"/>
        <family val="1"/>
      </rPr>
      <t xml:space="preserve">                  </t>
    </r>
    <r>
      <rPr>
        <b/>
        <i/>
        <sz val="11"/>
        <rFont val="Times New Roman"/>
        <family val="1"/>
      </rPr>
      <t xml:space="preserve">INCLUDE - Bundle: PC + Monitor </t>
    </r>
  </si>
  <si>
    <r>
      <t>Ø</t>
    </r>
    <r>
      <rPr>
        <b/>
        <sz val="7"/>
        <rFont val="Times New Roman"/>
        <family val="1"/>
      </rPr>
      <t xml:space="preserve">                  </t>
    </r>
    <r>
      <rPr>
        <b/>
        <i/>
        <sz val="11"/>
        <rFont val="Times New Roman"/>
        <family val="1"/>
      </rPr>
      <t xml:space="preserve">  SEPARATE –  Monitor alone</t>
    </r>
  </si>
  <si>
    <r>
      <t>4.2.1.</t>
    </r>
    <r>
      <rPr>
        <sz val="7"/>
        <rFont val="Times New Roman"/>
        <family val="1"/>
      </rPr>
      <t xml:space="preserve">        </t>
    </r>
    <r>
      <rPr>
        <sz val="11"/>
        <rFont val="Times New Roman"/>
        <family val="1"/>
      </rPr>
      <t xml:space="preserve">The questions relating to ‘number of PCs/Laptops purchased’ and ‘refresh cycle’ form the basis for later calculations within the acquisition, operation and disposal cost sections. </t>
    </r>
  </si>
  <si>
    <t>ACQUISITION COSTS:</t>
  </si>
  <si>
    <r>
      <t>5.6.2</t>
    </r>
    <r>
      <rPr>
        <sz val="7"/>
        <rFont val="Times New Roman"/>
        <family val="1"/>
      </rPr>
      <t xml:space="preserve">          </t>
    </r>
    <r>
      <rPr>
        <sz val="11"/>
        <rFont val="Times New Roman"/>
        <family val="1"/>
      </rPr>
      <t>This type of training may involve a quick tour of the new system or showing the end-user where certain files are located and that everything has been transferred from their old machine.</t>
    </r>
  </si>
  <si>
    <r>
      <t>5.6.4</t>
    </r>
    <r>
      <rPr>
        <sz val="7"/>
        <rFont val="Times New Roman"/>
        <family val="1"/>
      </rPr>
      <t xml:space="preserve">          </t>
    </r>
    <r>
      <rPr>
        <sz val="11"/>
        <rFont val="Times New Roman"/>
        <family val="1"/>
      </rPr>
      <t xml:space="preserve">This area is not designed to capture training costs associated with software applications. </t>
    </r>
  </si>
  <si>
    <r>
      <t>5.6.5</t>
    </r>
    <r>
      <rPr>
        <sz val="7"/>
        <rFont val="Times New Roman"/>
        <family val="1"/>
      </rPr>
      <t xml:space="preserve">          </t>
    </r>
    <r>
      <rPr>
        <sz val="11"/>
        <rFont val="Times New Roman"/>
        <family val="1"/>
      </rPr>
      <t>Not all organisations will perform end-user familiarisation training and so this cost should only be included if it is relevant.</t>
    </r>
  </si>
  <si>
    <r>
      <t>5.7</t>
    </r>
    <r>
      <rPr>
        <sz val="7"/>
        <rFont val="Times New Roman"/>
        <family val="1"/>
      </rPr>
      <t xml:space="preserve">               </t>
    </r>
    <r>
      <rPr>
        <b/>
        <u val="single"/>
        <sz val="11"/>
        <rFont val="Times New Roman"/>
        <family val="1"/>
      </rPr>
      <t>Cost of Procurement</t>
    </r>
  </si>
  <si>
    <r>
      <t>5.7.1</t>
    </r>
    <r>
      <rPr>
        <sz val="7"/>
        <rFont val="Times New Roman"/>
        <family val="1"/>
      </rPr>
      <t xml:space="preserve">          </t>
    </r>
    <r>
      <rPr>
        <sz val="11"/>
        <rFont val="Times New Roman"/>
        <family val="1"/>
      </rPr>
      <t>Users should input the procurement costs relevant to their purchase.</t>
    </r>
  </si>
  <si>
    <r>
      <t>5.7.2</t>
    </r>
    <r>
      <rPr>
        <sz val="7"/>
        <rFont val="Times New Roman"/>
        <family val="1"/>
      </rPr>
      <t xml:space="preserve">          </t>
    </r>
    <r>
      <rPr>
        <sz val="11"/>
        <rFont val="Times New Roman"/>
        <family val="1"/>
      </rPr>
      <t>If using a procurement organisation, like Buying Solutions’, it is not necessary to input anything into the OJEU field.  However, if a further competition process is run through the procurement organisation - there may be a cost associated with this.  The further competition field will allow users to account for this.</t>
    </r>
  </si>
  <si>
    <r>
      <t>5.7.3</t>
    </r>
    <r>
      <rPr>
        <sz val="7"/>
        <rFont val="Times New Roman"/>
        <family val="1"/>
      </rPr>
      <t xml:space="preserve">          </t>
    </r>
    <r>
      <rPr>
        <sz val="11"/>
        <rFont val="Times New Roman"/>
        <family val="1"/>
      </rPr>
      <t>Invoice and Purchase to Pay (P2P) costs are also covered in this section.</t>
    </r>
  </si>
  <si>
    <r>
      <t>5.8</t>
    </r>
    <r>
      <rPr>
        <sz val="7"/>
        <rFont val="Times New Roman"/>
        <family val="1"/>
      </rPr>
      <t xml:space="preserve">               </t>
    </r>
    <r>
      <rPr>
        <b/>
        <u val="single"/>
        <sz val="11"/>
        <rFont val="Times New Roman"/>
        <family val="1"/>
      </rPr>
      <t>Additional Items Purchased</t>
    </r>
  </si>
  <si>
    <r>
      <t>5.8.1</t>
    </r>
    <r>
      <rPr>
        <sz val="7"/>
        <rFont val="Times New Roman"/>
        <family val="1"/>
      </rPr>
      <t xml:space="preserve">          </t>
    </r>
    <r>
      <rPr>
        <sz val="11"/>
        <rFont val="Times New Roman"/>
        <family val="1"/>
      </rPr>
      <t>A user may buy additional items with their PC or laptop.  Examples of such items may be laptop cases, spare batteries, docking stations, extra keyboards or mice.</t>
    </r>
  </si>
  <si>
    <r>
      <t>5.8.2</t>
    </r>
    <r>
      <rPr>
        <sz val="7"/>
        <rFont val="Times New Roman"/>
        <family val="1"/>
      </rPr>
      <t xml:space="preserve">          </t>
    </r>
    <r>
      <rPr>
        <sz val="11"/>
        <rFont val="Times New Roman"/>
        <family val="1"/>
      </rPr>
      <t>A user may enter the item description, its cost and the quantity they intend to buy as it is recognised that some customers may not necessarily want to buy 500 laptop cases for the 500 laptops being bought.</t>
    </r>
  </si>
  <si>
    <r>
      <t>6</t>
    </r>
    <r>
      <rPr>
        <b/>
        <sz val="7"/>
        <rFont val="Times New Roman"/>
        <family val="1"/>
      </rPr>
      <t xml:space="preserve">       </t>
    </r>
    <r>
      <rPr>
        <b/>
        <sz val="16"/>
        <rFont val="Arial"/>
        <family val="2"/>
      </rPr>
      <t xml:space="preserve">Guidance for the Main Calculator: </t>
    </r>
    <r>
      <rPr>
        <b/>
        <sz val="14"/>
        <rFont val="Arial"/>
        <family val="2"/>
      </rPr>
      <t>Operation Costs</t>
    </r>
  </si>
  <si>
    <t>These costs tend to exist in the first and subsequent years of ownership.  The figures input in this section are normally multiplied over the length of the PC’s or Laptop’s refresh cycle.</t>
  </si>
  <si>
    <r>
      <t>6.1</t>
    </r>
    <r>
      <rPr>
        <sz val="7"/>
        <rFont val="Times New Roman"/>
        <family val="1"/>
      </rPr>
      <t xml:space="preserve">               </t>
    </r>
    <r>
      <rPr>
        <b/>
        <u val="single"/>
        <sz val="11"/>
        <rFont val="Times New Roman"/>
        <family val="1"/>
      </rPr>
      <t>Energy Costs</t>
    </r>
  </si>
  <si>
    <r>
      <t>6.1.1</t>
    </r>
    <r>
      <rPr>
        <sz val="7"/>
        <rFont val="Times New Roman"/>
        <family val="1"/>
      </rPr>
      <t xml:space="preserve">          </t>
    </r>
    <r>
      <rPr>
        <sz val="11"/>
        <rFont val="Times New Roman"/>
        <family val="1"/>
      </rPr>
      <t>This section offers a simple calculation to give the user an indication of the energy costs associated with a particular desktop PC or laptop.</t>
    </r>
  </si>
  <si>
    <r>
      <t>6.1.2</t>
    </r>
    <r>
      <rPr>
        <sz val="7"/>
        <rFont val="Times New Roman"/>
        <family val="1"/>
      </rPr>
      <t xml:space="preserve">          </t>
    </r>
    <r>
      <rPr>
        <sz val="11"/>
        <rFont val="Times New Roman"/>
        <family val="1"/>
      </rPr>
      <t>Users should input data specific to their organisation and working practice regarding the number of hours in use per day and the number of working days per year.</t>
    </r>
  </si>
  <si>
    <r>
      <t>6.1.3</t>
    </r>
    <r>
      <rPr>
        <sz val="7"/>
        <rFont val="Times New Roman"/>
        <family val="1"/>
      </rPr>
      <t xml:space="preserve">          </t>
    </r>
    <r>
      <rPr>
        <sz val="11"/>
        <rFont val="Times New Roman"/>
        <family val="1"/>
      </rPr>
      <t>It is recognised that PCs or laptops within an estate may not be operating on full power for the entire working day.</t>
    </r>
  </si>
  <si>
    <r>
      <t>6.1.4</t>
    </r>
    <r>
      <rPr>
        <sz val="7"/>
        <rFont val="Times New Roman"/>
        <family val="1"/>
      </rPr>
      <t xml:space="preserve">          </t>
    </r>
    <r>
      <rPr>
        <sz val="11"/>
        <rFont val="Times New Roman"/>
        <family val="1"/>
      </rPr>
      <t xml:space="preserve"> </t>
    </r>
  </si>
  <si>
    <r>
      <t>·</t>
    </r>
    <r>
      <rPr>
        <sz val="7"/>
        <rFont val="Times New Roman"/>
        <family val="1"/>
      </rPr>
      <t xml:space="preserve">         </t>
    </r>
    <r>
      <rPr>
        <sz val="11"/>
        <rFont val="Times New Roman"/>
        <family val="1"/>
      </rPr>
      <t xml:space="preserve">For those users who wish to account for this, they can enter the power consumption of the machine on standby mode and estimate the percentage of time the machines are on full power.   </t>
    </r>
  </si>
  <si>
    <r>
      <t>·</t>
    </r>
    <r>
      <rPr>
        <sz val="7"/>
        <rFont val="Times New Roman"/>
        <family val="1"/>
      </rPr>
      <t xml:space="preserve">         </t>
    </r>
    <r>
      <rPr>
        <sz val="11"/>
        <rFont val="Times New Roman"/>
        <family val="1"/>
      </rPr>
      <t>For users who wish to assume the worst case scenario (all machines are always on full power), then 100% should be entered into the estimated time spent on full power field and no figures should be input into the standby mode fields.</t>
    </r>
  </si>
  <si>
    <r>
      <t>6.1.5</t>
    </r>
    <r>
      <rPr>
        <sz val="7"/>
        <rFont val="Times New Roman"/>
        <family val="1"/>
      </rPr>
      <t xml:space="preserve">          </t>
    </r>
    <r>
      <rPr>
        <sz val="11"/>
        <rFont val="Times New Roman"/>
        <family val="1"/>
      </rPr>
      <t>If monitors are to be included within the main body of the TCO calculation (see 4.1), then the power consumptions for the monitors should also be added.</t>
    </r>
  </si>
  <si>
    <r>
      <t>6.1.6</t>
    </r>
    <r>
      <rPr>
        <sz val="7"/>
        <rFont val="Times New Roman"/>
        <family val="1"/>
      </rPr>
      <t xml:space="preserve">          </t>
    </r>
    <r>
      <rPr>
        <sz val="11"/>
        <rFont val="Times New Roman"/>
        <family val="1"/>
      </rPr>
      <t>Suppliers should be asked to provide information relating to the power consumption of their products for both full power and standby modes.</t>
    </r>
  </si>
  <si>
    <r>
      <t>6.1.7</t>
    </r>
    <r>
      <rPr>
        <sz val="7"/>
        <rFont val="Times New Roman"/>
        <family val="1"/>
      </rPr>
      <t xml:space="preserve">          </t>
    </r>
    <r>
      <rPr>
        <sz val="11"/>
        <rFont val="Times New Roman"/>
        <family val="1"/>
      </rPr>
      <t xml:space="preserve">Energy Saving hardware and software is readily available.  This area offers those who have such energy saving devices to account for their use and the effect they may have on power costs. </t>
    </r>
  </si>
  <si>
    <r>
      <t>6.1.8</t>
    </r>
    <r>
      <rPr>
        <sz val="7"/>
        <rFont val="Times New Roman"/>
        <family val="1"/>
      </rPr>
      <t xml:space="preserve">          </t>
    </r>
    <r>
      <rPr>
        <sz val="11"/>
        <rFont val="Times New Roman"/>
        <family val="1"/>
      </rPr>
      <t>Users should input a percentage figure to reflect the savings those devices might bring on an annual basis.  By completing this field, the TCO calculator will revise the initial total power cost to reflect what is entered.</t>
    </r>
  </si>
  <si>
    <r>
      <t>6.2</t>
    </r>
    <r>
      <rPr>
        <sz val="7"/>
        <rFont val="Times New Roman"/>
        <family val="1"/>
      </rPr>
      <t xml:space="preserve">               </t>
    </r>
    <r>
      <rPr>
        <b/>
        <u val="single"/>
        <sz val="11"/>
        <rFont val="Times New Roman"/>
        <family val="1"/>
      </rPr>
      <t>Support &amp; Maintenance</t>
    </r>
  </si>
  <si>
    <r>
      <t>6.2.1</t>
    </r>
    <r>
      <rPr>
        <sz val="7"/>
        <rFont val="Times New Roman"/>
        <family val="1"/>
      </rPr>
      <t xml:space="preserve">          </t>
    </r>
    <r>
      <rPr>
        <sz val="11"/>
        <rFont val="Times New Roman"/>
        <family val="1"/>
      </rPr>
      <t xml:space="preserve">Both the support and maintenance section assumes that annual costs incurred will remain the same for each year of the refresh cycle.  If this is not the case within the user’s organisation then they may account for any increase/decrease within Section C - additional support and maintenance costs. </t>
    </r>
  </si>
  <si>
    <t>Support</t>
  </si>
  <si>
    <r>
      <t>6.2.2</t>
    </r>
    <r>
      <rPr>
        <sz val="7"/>
        <rFont val="Times New Roman"/>
        <family val="1"/>
      </rPr>
      <t xml:space="preserve">          </t>
    </r>
    <r>
      <rPr>
        <sz val="11"/>
        <rFont val="Times New Roman"/>
        <family val="1"/>
      </rPr>
      <t>This area relates to support costs, such as the provision of an IT helpdesk facility, aimed at resolving basic hardware queries.</t>
    </r>
  </si>
  <si>
    <r>
      <t>6.2.3</t>
    </r>
    <r>
      <rPr>
        <sz val="7"/>
        <rFont val="Times New Roman"/>
        <family val="1"/>
      </rPr>
      <t xml:space="preserve">          </t>
    </r>
    <r>
      <rPr>
        <sz val="11"/>
        <rFont val="Times New Roman"/>
        <family val="1"/>
      </rPr>
      <t xml:space="preserve">The most important question asked here is whether the current help desk, if relevant, can cope with the machines being bought.  </t>
    </r>
  </si>
  <si>
    <r>
      <t>·</t>
    </r>
    <r>
      <rPr>
        <sz val="7"/>
        <rFont val="Times New Roman"/>
        <family val="1"/>
      </rPr>
      <t xml:space="preserve">         </t>
    </r>
    <r>
      <rPr>
        <sz val="11"/>
        <rFont val="Times New Roman"/>
        <family val="1"/>
      </rPr>
      <t>If the procurement is a simple swap-in swap-out exercise, there may not be a need to expand this facility and so there will be not additional cost for this.  If this is the case, users should enter ‘yes’ and move onto the next cost section.</t>
    </r>
  </si>
  <si>
    <t>Estimating the cost of lost staff productivity</t>
  </si>
  <si>
    <t>Per Monitor</t>
  </si>
  <si>
    <t>5.  Guidance for the Main Calculator: Acquisition Costs</t>
  </si>
  <si>
    <t xml:space="preserve">* If monitors are selected to be included within the main TCO calculation, fields relating to monitors will appear within the energy cost area.  The calculator will assume that the amount being bought and the refresh cycle is identical to that of the 
PCs/Laptops.  If you wish to consider the monitors separately, Tab 4 will allow you to do so. </t>
  </si>
  <si>
    <t xml:space="preserve">Please remember to refer to the full Guidance when completing this section.
</t>
  </si>
  <si>
    <r>
      <t>3. Calculator - PCs &amp; Laptops</t>
    </r>
    <r>
      <rPr>
        <sz val="10"/>
        <rFont val="Arial"/>
        <family val="2"/>
      </rPr>
      <t xml:space="preserve">
This tab houses the main TCO Calculator.  Be aware of the following points:
</t>
    </r>
  </si>
  <si>
    <r>
      <t>* You will see that there are several '</t>
    </r>
    <r>
      <rPr>
        <b/>
        <i/>
        <sz val="10"/>
        <rFont val="Arial"/>
        <family val="2"/>
      </rPr>
      <t>please select</t>
    </r>
    <r>
      <rPr>
        <sz val="10"/>
        <rFont val="Arial"/>
        <family val="2"/>
      </rPr>
      <t>' fields - choose an option from the drop down list provided.</t>
    </r>
  </si>
  <si>
    <r>
      <t xml:space="preserve">* Anywhere where you see </t>
    </r>
    <r>
      <rPr>
        <b/>
        <i/>
        <sz val="10"/>
        <rFont val="Arial"/>
        <family val="2"/>
      </rPr>
      <t>'INSERT</t>
    </r>
    <r>
      <rPr>
        <sz val="10"/>
        <rFont val="Arial"/>
        <family val="2"/>
      </rPr>
      <t>' cost or item, you may type in a description of the cost you are accounting for.</t>
    </r>
  </si>
  <si>
    <t>The main TCO calculator is broken down into 4 main sections:  Key Reference Questions, Acquisition Costs, Operation Costs and Disposal Costs.  
This tab outlines the cost areas that have been considered within the calculator and the information a user might need at hand should they decide to complete particular sections.</t>
  </si>
  <si>
    <t xml:space="preserve">This area asks a few simple questions regarding your potential purchase and has 2 functions:  
1) For reference purposes eg: is it a PC or Laptop being bought?  Are the monitors included or not? etc.
2) To collect key information regarding the number of PCs/Laptops being bought and the refresh cycle appropriate to your organisation.  This will form the basis of some of the later calculations.
</t>
  </si>
  <si>
    <r>
      <t xml:space="preserve">
</t>
    </r>
    <r>
      <rPr>
        <b/>
        <i/>
        <sz val="12"/>
        <rFont val="Arial"/>
        <family val="2"/>
      </rPr>
      <t>Welcome to the Buying Solutions' TCO Calculator!</t>
    </r>
    <r>
      <rPr>
        <sz val="10"/>
        <rFont val="Arial"/>
        <family val="0"/>
      </rPr>
      <t xml:space="preserve">
This Calculator aims to give an indication of the Total Cost of Ownership (TCO) for a PC or Laptop that an organisation is considering for purchase.
There are </t>
    </r>
    <r>
      <rPr>
        <b/>
        <i/>
        <sz val="10"/>
        <rFont val="Arial"/>
        <family val="2"/>
      </rPr>
      <t>FIVE</t>
    </r>
    <r>
      <rPr>
        <sz val="10"/>
        <rFont val="Arial"/>
        <family val="0"/>
      </rPr>
      <t xml:space="preserve"> tabs on this spreadsheet.  The content of these are outlined below: 
</t>
    </r>
  </si>
  <si>
    <r>
      <t>1. Introduction</t>
    </r>
    <r>
      <rPr>
        <sz val="10"/>
        <rFont val="Arial"/>
        <family val="0"/>
      </rPr>
      <t xml:space="preserve">
This is designed as a short introduction to the TCO Calculator.  It describes the structure of the calculator and highlights a few key points relating to each subsequent tab.  It is not, however, a substitute for the full Guidance Notes.</t>
    </r>
  </si>
  <si>
    <r>
      <t xml:space="preserve">5.Guidance
</t>
    </r>
    <r>
      <rPr>
        <sz val="10"/>
        <rFont val="Arial"/>
        <family val="2"/>
      </rPr>
      <t>These are the full guidance notes for the calculator.  These guidance notes are also available as a word document on the Buying Solutions' website.</t>
    </r>
  </si>
  <si>
    <r>
      <t>·</t>
    </r>
    <r>
      <rPr>
        <sz val="7"/>
        <rFont val="Times New Roman"/>
        <family val="1"/>
      </rPr>
      <t xml:space="preserve">         </t>
    </r>
    <r>
      <rPr>
        <sz val="11"/>
        <rFont val="Times New Roman"/>
        <family val="1"/>
      </rPr>
      <t>If the procurement in hand will expand the current estate of PCs or laptops, it may be the case that current cost structure may not support them.  In this instance the ‘no’ section allows users to either put in a total figure or use a basic format to estimate what this cost might be.</t>
    </r>
  </si>
  <si>
    <t>Maintenance</t>
  </si>
  <si>
    <r>
      <t>6.2.4</t>
    </r>
    <r>
      <rPr>
        <sz val="7"/>
        <rFont val="Times New Roman"/>
        <family val="1"/>
      </rPr>
      <t xml:space="preserve">          </t>
    </r>
    <r>
      <rPr>
        <sz val="11"/>
        <rFont val="Times New Roman"/>
        <family val="1"/>
      </rPr>
      <t xml:space="preserve">Maintenance options are split to consider users who manage their maintenance in-house or via a 3rd party.  </t>
    </r>
  </si>
  <si>
    <t>In-house</t>
  </si>
  <si>
    <r>
      <t>6.2.5</t>
    </r>
    <r>
      <rPr>
        <sz val="7"/>
        <rFont val="Times New Roman"/>
        <family val="1"/>
      </rPr>
      <t xml:space="preserve">          </t>
    </r>
    <r>
      <rPr>
        <sz val="11"/>
        <rFont val="Times New Roman"/>
        <family val="1"/>
      </rPr>
      <t>The key question here is whether the current in-house team, if applicable, can cope with the maintenance that may be required if these PCs or laptops are bought.  This section follows a similar format to the support section so please refer to 6.2.2.</t>
    </r>
  </si>
  <si>
    <r>
      <t>3</t>
    </r>
    <r>
      <rPr>
        <b/>
        <vertAlign val="superscript"/>
        <sz val="11"/>
        <rFont val="Times New Roman"/>
        <family val="1"/>
      </rPr>
      <t>rd</t>
    </r>
    <r>
      <rPr>
        <b/>
        <sz val="11"/>
        <rFont val="Times New Roman"/>
        <family val="1"/>
      </rPr>
      <t xml:space="preserve"> Party Maintenance </t>
    </r>
  </si>
  <si>
    <r>
      <t>6.2.7</t>
    </r>
    <r>
      <rPr>
        <sz val="7"/>
        <rFont val="Times New Roman"/>
        <family val="1"/>
      </rPr>
      <t xml:space="preserve">          </t>
    </r>
    <r>
      <rPr>
        <sz val="11"/>
        <rFont val="Times New Roman"/>
        <family val="1"/>
      </rPr>
      <t>If the current contract will not cover the PCs/Laptops being bought or there is some kind of additional cost, a user should use one of the two costing options within this section to enter this cost.</t>
    </r>
  </si>
  <si>
    <t>Other Support/Maintenance Costs</t>
  </si>
  <si>
    <r>
      <t>6.2.8</t>
    </r>
    <r>
      <rPr>
        <sz val="7"/>
        <rFont val="Times New Roman"/>
        <family val="1"/>
      </rPr>
      <t xml:space="preserve">          </t>
    </r>
    <r>
      <rPr>
        <sz val="11"/>
        <rFont val="Times New Roman"/>
        <family val="1"/>
      </rPr>
      <t xml:space="preserve">This section allows a user to input any other support or maintenance costs that they feel are relevant.  These additional costs can be labelled for reference.  </t>
    </r>
  </si>
  <si>
    <r>
      <t>6.3</t>
    </r>
    <r>
      <rPr>
        <sz val="7"/>
        <rFont val="Times New Roman"/>
        <family val="1"/>
      </rPr>
      <t xml:space="preserve">               </t>
    </r>
    <r>
      <rPr>
        <b/>
        <u val="single"/>
        <sz val="11"/>
        <rFont val="Times New Roman"/>
        <family val="1"/>
      </rPr>
      <t>Down time estimation</t>
    </r>
  </si>
  <si>
    <r>
      <t>6.3.1</t>
    </r>
    <r>
      <rPr>
        <sz val="7"/>
        <rFont val="Times New Roman"/>
        <family val="1"/>
      </rPr>
      <t xml:space="preserve">          </t>
    </r>
    <r>
      <rPr>
        <sz val="11"/>
        <rFont val="Times New Roman"/>
        <family val="1"/>
      </rPr>
      <t>The cost of downtime forms part of TCO.  However, it is extremely tricky to calculate as a buyer would not necessarily know how often a new PC or laptop might break until they are running them as part of their estate.</t>
    </r>
  </si>
  <si>
    <r>
      <t>6.3.2</t>
    </r>
    <r>
      <rPr>
        <sz val="7"/>
        <rFont val="Times New Roman"/>
        <family val="1"/>
      </rPr>
      <t xml:space="preserve">          </t>
    </r>
    <r>
      <rPr>
        <sz val="11"/>
        <rFont val="Times New Roman"/>
        <family val="1"/>
      </rPr>
      <t>This section provides a simple calculation to account for downtime and will indicate a cost consequence for having inadequate levels of support and maintenance in place</t>
    </r>
  </si>
  <si>
    <r>
      <t>6.3.3</t>
    </r>
    <r>
      <rPr>
        <sz val="7"/>
        <rFont val="Times New Roman"/>
        <family val="1"/>
      </rPr>
      <t xml:space="preserve">          </t>
    </r>
    <r>
      <rPr>
        <sz val="11"/>
        <rFont val="Times New Roman"/>
        <family val="1"/>
      </rPr>
      <t>Users can choose whether to include this cost within the TCO calculation or exclude it whilst keeping the information within the tool for reference.</t>
    </r>
  </si>
  <si>
    <t>This section helps users consider and budget for the disposal of the PCs or laptops being bought.  It is a one off cost that occurs at the end of a refresh cycle and should not be forgotten.</t>
  </si>
  <si>
    <r>
      <t>7.1</t>
    </r>
    <r>
      <rPr>
        <sz val="7"/>
        <color indexed="8"/>
        <rFont val="Times New Roman"/>
        <family val="1"/>
      </rPr>
      <t xml:space="preserve">               </t>
    </r>
    <r>
      <rPr>
        <sz val="11"/>
        <color indexed="8"/>
        <rFont val="Times New Roman"/>
        <family val="1"/>
      </rPr>
      <t>There is an orange box at the top of this section which will automatically reflect the amount of PCs or Laptops the user is buying.  It keeps track of how many machines are left to distribute across the different disposal/recycling methods.</t>
    </r>
  </si>
  <si>
    <r>
      <t>7.2</t>
    </r>
    <r>
      <rPr>
        <sz val="7"/>
        <color indexed="8"/>
        <rFont val="Times New Roman"/>
        <family val="1"/>
      </rPr>
      <t xml:space="preserve">               </t>
    </r>
    <r>
      <rPr>
        <sz val="11"/>
        <color indexed="8"/>
        <rFont val="Times New Roman"/>
        <family val="1"/>
      </rPr>
      <t xml:space="preserve">For customers looking for a route to dispose of their IT equipment, Buying Solutions offer a Memorandum of Understanding (MOU) arrangement with the Disposal Services Agency (DSA).  Further information relating this managed service can be found within the ‘Sustainable Solutions’ area of the Buying Solutions’ website. </t>
    </r>
  </si>
  <si>
    <r>
      <t>1.1.</t>
    </r>
    <r>
      <rPr>
        <sz val="7"/>
        <rFont val="Times New Roman"/>
        <family val="1"/>
      </rPr>
      <t xml:space="preserve">       </t>
    </r>
    <r>
      <rPr>
        <sz val="11"/>
        <rFont val="Times New Roman"/>
        <family val="1"/>
      </rPr>
      <t>Buying Solutions presents this Total Cost of Ownership (TCO) calculator as a suggested means of calculating the TCO for desktop PCs or laptop computers only.</t>
    </r>
  </si>
  <si>
    <r>
      <t>1.2.</t>
    </r>
    <r>
      <rPr>
        <sz val="7"/>
        <rFont val="Times New Roman"/>
        <family val="1"/>
      </rPr>
      <t xml:space="preserve">       </t>
    </r>
    <r>
      <rPr>
        <sz val="11"/>
        <rFont val="Times New Roman"/>
        <family val="1"/>
      </rPr>
      <t>The calculator presents the user with an indicative TCO value for PCs and laptops being considered for purchase.  The TCO calculator should be viewed as an indicative comparison and budgeting tool.</t>
    </r>
  </si>
  <si>
    <r>
      <t>2.1.</t>
    </r>
    <r>
      <rPr>
        <sz val="7"/>
        <rFont val="Times New Roman"/>
        <family val="1"/>
      </rPr>
      <t xml:space="preserve">       </t>
    </r>
    <r>
      <rPr>
        <sz val="11"/>
        <rFont val="Times New Roman"/>
        <family val="1"/>
      </rPr>
      <t>This TCO calculator for desktop PC and laptops is presented as a MS Excel 2003 spreadsheet.</t>
    </r>
  </si>
  <si>
    <r>
      <t>2.3.</t>
    </r>
    <r>
      <rPr>
        <sz val="7"/>
        <rFont val="Times New Roman"/>
        <family val="1"/>
      </rPr>
      <t xml:space="preserve">       </t>
    </r>
    <r>
      <rPr>
        <sz val="11"/>
        <rFont val="Times New Roman"/>
        <family val="1"/>
      </rPr>
      <t xml:space="preserve">There are 5 tabs at the bottom of the spreadsheet: </t>
    </r>
  </si>
  <si>
    <r>
      <t xml:space="preserve">TAB 4 </t>
    </r>
    <r>
      <rPr>
        <i/>
        <sz val="11"/>
        <rFont val="Times New Roman"/>
        <family val="1"/>
      </rPr>
      <t xml:space="preserve">Offers a basic TCO calculation for monitors for those who wish to consider these items separately from the main PC calculation.  
</t>
    </r>
    <r>
      <rPr>
        <b/>
        <i/>
        <u val="single"/>
        <sz val="11"/>
        <rFont val="Times New Roman"/>
        <family val="1"/>
      </rPr>
      <t xml:space="preserve">TAB 5 </t>
    </r>
    <r>
      <rPr>
        <i/>
        <sz val="11"/>
        <rFont val="Times New Roman"/>
        <family val="1"/>
      </rPr>
      <t>Contains the full set of guidance for the calculator</t>
    </r>
  </si>
  <si>
    <r>
      <t>§</t>
    </r>
    <r>
      <rPr>
        <sz val="7"/>
        <rFont val="Times New Roman"/>
        <family val="1"/>
      </rPr>
      <t xml:space="preserve">         </t>
    </r>
    <r>
      <rPr>
        <b/>
        <i/>
        <sz val="11"/>
        <rFont val="Times New Roman"/>
        <family val="1"/>
      </rPr>
      <t>Orange</t>
    </r>
    <r>
      <rPr>
        <i/>
        <sz val="11"/>
        <rFont val="Times New Roman"/>
        <family val="1"/>
      </rPr>
      <t xml:space="preserve"> </t>
    </r>
    <r>
      <rPr>
        <sz val="11"/>
        <rFont val="Times New Roman"/>
        <family val="1"/>
      </rPr>
      <t xml:space="preserve">These are locked,protected cells that cannot be altered because they contain core formulae for the calculations.  Users cannot enter data into these cells. </t>
    </r>
  </si>
  <si>
    <r>
      <t>4.1.3.</t>
    </r>
    <r>
      <rPr>
        <sz val="7"/>
        <rFont val="Times New Roman"/>
        <family val="1"/>
      </rPr>
      <t xml:space="preserve">        </t>
    </r>
    <r>
      <rPr>
        <sz val="11"/>
        <rFont val="Times New Roman"/>
        <family val="1"/>
      </rPr>
      <t>By choosing to include the monitor within the main TCO calculation (</t>
    </r>
    <r>
      <rPr>
        <i/>
        <sz val="11"/>
        <rFont val="Times New Roman"/>
        <family val="1"/>
      </rPr>
      <t>Tab 3</t>
    </r>
    <r>
      <rPr>
        <sz val="11"/>
        <rFont val="Times New Roman"/>
        <family val="1"/>
      </rPr>
      <t>), additional fields relating to energy costs will appear within the energy section.  Please note that the calculator will assume that the number of monitors being bought is equal to the number of PCs.  It will also assume that the monitors have the same refresh cycle.  If these assumptions are not correct users should use Tab 4 to treat monitors separately from the PC base.</t>
    </r>
  </si>
  <si>
    <r>
      <t>5.3.5</t>
    </r>
    <r>
      <rPr>
        <sz val="7"/>
        <rFont val="Times New Roman"/>
        <family val="1"/>
      </rPr>
      <t xml:space="preserve">          </t>
    </r>
    <r>
      <rPr>
        <sz val="11"/>
        <rFont val="Times New Roman"/>
        <family val="1"/>
      </rPr>
      <t>However, the calculation for the imaging of machines is slightly different as it accounts for the fact that mainly organisations choose to image their machines in batches.</t>
    </r>
  </si>
  <si>
    <t>5.3.6    If a supplier performs some of these set-up tasks, a user may receive a total cost.  This can be entered by putting the total sum into the ‘hourly rate of the technician’ feild and then entering ‘1 hour’.  This will enable the whole cost to be accounted for.</t>
  </si>
  <si>
    <r>
      <t>5.3.8</t>
    </r>
    <r>
      <rPr>
        <sz val="7"/>
        <rFont val="Times New Roman"/>
        <family val="1"/>
      </rPr>
      <t xml:space="preserve">          </t>
    </r>
    <r>
      <rPr>
        <sz val="11"/>
        <rFont val="Times New Roman"/>
        <family val="1"/>
      </rPr>
      <t>This area relates to any cost that may be incurred as a result of moving from one model or brand of PC or laptop to another.  For example, there may be a need to integrate the new machines with the current network management System.</t>
    </r>
  </si>
  <si>
    <r>
      <t>5.5.1</t>
    </r>
    <r>
      <rPr>
        <sz val="7"/>
        <rFont val="Times New Roman"/>
        <family val="1"/>
      </rPr>
      <t xml:space="preserve">          </t>
    </r>
    <r>
      <rPr>
        <sz val="11"/>
        <rFont val="Times New Roman"/>
        <family val="1"/>
      </rPr>
      <t xml:space="preserve">This field should only be completed if it is relevant. </t>
    </r>
  </si>
  <si>
    <r>
      <t>5.6.3</t>
    </r>
    <r>
      <rPr>
        <sz val="7"/>
        <rFont val="Times New Roman"/>
        <family val="1"/>
      </rPr>
      <t xml:space="preserve">          </t>
    </r>
    <r>
      <rPr>
        <sz val="11"/>
        <rFont val="Times New Roman"/>
        <family val="1"/>
      </rPr>
      <t xml:space="preserve">This familiarisation training is often brief, but may be longer in certain instances ie:where a laptop has remote working capability.  </t>
    </r>
  </si>
  <si>
    <r>
      <t>6.2.6</t>
    </r>
    <r>
      <rPr>
        <sz val="7"/>
        <rFont val="Times New Roman"/>
        <family val="1"/>
      </rPr>
      <t xml:space="preserve">          </t>
    </r>
    <r>
      <rPr>
        <sz val="11"/>
        <rFont val="Times New Roman"/>
        <family val="1"/>
      </rPr>
      <t xml:space="preserve">A question is asked regarding the capacity of the 3rd party maintenance contract in place.  </t>
    </r>
  </si>
  <si>
    <r>
      <t>7.6.2</t>
    </r>
    <r>
      <rPr>
        <sz val="7"/>
        <color indexed="8"/>
        <rFont val="Times New Roman"/>
        <family val="1"/>
      </rPr>
      <t xml:space="preserve">          </t>
    </r>
    <r>
      <rPr>
        <sz val="11"/>
        <color indexed="8"/>
        <rFont val="Times New Roman"/>
        <family val="1"/>
      </rPr>
      <t>Whilst donating IT equipment may support the organisations Corporate Social Responsibility (CSR) agenda, there will be a cost for doing this, such as the machines will need to have data removed in line with guidelines.</t>
    </r>
  </si>
  <si>
    <r>
      <t>7.6.3</t>
    </r>
    <r>
      <rPr>
        <sz val="7"/>
        <color indexed="8"/>
        <rFont val="Times New Roman"/>
        <family val="1"/>
      </rPr>
      <t xml:space="preserve">          </t>
    </r>
    <r>
      <rPr>
        <sz val="11"/>
        <color indexed="8"/>
        <rFont val="Times New Roman"/>
        <family val="1"/>
      </rPr>
      <t xml:space="preserve">The user should enter the per unit cost for donating the PCs or laptops as well as how many are to be disposed of in this way into the fields provided.  </t>
    </r>
  </si>
  <si>
    <r>
      <t>7.3.1</t>
    </r>
    <r>
      <rPr>
        <sz val="7"/>
        <color indexed="8"/>
        <rFont val="Times New Roman"/>
        <family val="1"/>
      </rPr>
      <t xml:space="preserve">          </t>
    </r>
    <r>
      <rPr>
        <sz val="11"/>
        <color indexed="8"/>
        <rFont val="Times New Roman"/>
        <family val="1"/>
      </rPr>
      <t>Users should enter the unit cost for the recycling or destruction of the PCs or laptops as well as how many are to be disposed of in this way.</t>
    </r>
  </si>
  <si>
    <r>
      <t>7.4.1</t>
    </r>
    <r>
      <rPr>
        <sz val="7"/>
        <color indexed="8"/>
        <rFont val="Times New Roman"/>
        <family val="1"/>
      </rPr>
      <t xml:space="preserve">          </t>
    </r>
    <r>
      <rPr>
        <sz val="11"/>
        <color indexed="8"/>
        <rFont val="Times New Roman"/>
        <family val="1"/>
      </rPr>
      <t xml:space="preserve">It is recognised that it can be difficult to predict what the resale value of a particular model of PC or laptop might be at the end of its life.  </t>
    </r>
  </si>
  <si>
    <r>
      <t>7.4.2</t>
    </r>
    <r>
      <rPr>
        <sz val="7"/>
        <color indexed="8"/>
        <rFont val="Times New Roman"/>
        <family val="1"/>
      </rPr>
      <t xml:space="preserve">          </t>
    </r>
    <r>
      <rPr>
        <sz val="11"/>
        <color indexed="8"/>
        <rFont val="Times New Roman"/>
        <family val="1"/>
      </rPr>
      <t xml:space="preserve">If a user feels unable to provide an indication of this future price, then disposal suppliers should be approached for an estimated figure. </t>
    </r>
  </si>
  <si>
    <r>
      <t>7.4.3</t>
    </r>
    <r>
      <rPr>
        <sz val="7"/>
        <color indexed="8"/>
        <rFont val="Times New Roman"/>
        <family val="1"/>
      </rPr>
      <t xml:space="preserve">          </t>
    </r>
    <r>
      <rPr>
        <sz val="11"/>
        <color indexed="8"/>
        <rFont val="Times New Roman"/>
        <family val="1"/>
      </rPr>
      <t>This section will ‘credit back’ any money made on the sale and reduce the overall TCO figure.</t>
    </r>
  </si>
  <si>
    <r>
      <t>7.5.1</t>
    </r>
    <r>
      <rPr>
        <sz val="7"/>
        <color indexed="8"/>
        <rFont val="Times New Roman"/>
        <family val="1"/>
      </rPr>
      <t xml:space="preserve">          </t>
    </r>
    <r>
      <rPr>
        <sz val="11"/>
        <color indexed="8"/>
        <rFont val="Times New Roman"/>
        <family val="1"/>
      </rPr>
      <t xml:space="preserve">This section is for those customers who believe they may keep some of their computers following refurbishment.  </t>
    </r>
  </si>
  <si>
    <r>
      <t>8</t>
    </r>
    <r>
      <rPr>
        <b/>
        <sz val="7"/>
        <rFont val="Times New Roman"/>
        <family val="1"/>
      </rPr>
      <t xml:space="preserve">       </t>
    </r>
    <r>
      <rPr>
        <b/>
        <sz val="14"/>
        <rFont val="Arial"/>
        <family val="2"/>
      </rPr>
      <t xml:space="preserve"> Monitor TCO</t>
    </r>
  </si>
  <si>
    <t>This section is for users who wish to calculate Monitor TCO separately (Tab 4).</t>
  </si>
  <si>
    <r>
      <t>8.1</t>
    </r>
    <r>
      <rPr>
        <sz val="7"/>
        <rFont val="Times New Roman"/>
        <family val="1"/>
      </rPr>
      <t xml:space="preserve">   </t>
    </r>
    <r>
      <rPr>
        <sz val="11"/>
        <rFont val="Times New Roman"/>
        <family val="1"/>
      </rPr>
      <t>The top of the screen shows the entire TCO total (for the main PC/laptop calculator) and directly below is the TCO calculation for the monitors.</t>
    </r>
  </si>
  <si>
    <r>
      <t>8.2</t>
    </r>
    <r>
      <rPr>
        <sz val="7"/>
        <rFont val="Times New Roman"/>
        <family val="1"/>
      </rPr>
      <t xml:space="preserve">   </t>
    </r>
    <r>
      <rPr>
        <sz val="11"/>
        <rFont val="Times New Roman"/>
        <family val="1"/>
      </rPr>
      <t xml:space="preserve">This tab is useful for those who buy their monitors separately or whose monitors have a different refresh cycle to the PC or laptop being bought.  </t>
    </r>
  </si>
  <si>
    <r>
      <t>8.3</t>
    </r>
    <r>
      <rPr>
        <sz val="7"/>
        <rFont val="Times New Roman"/>
        <family val="1"/>
      </rPr>
      <t xml:space="preserve">   </t>
    </r>
    <r>
      <rPr>
        <sz val="11"/>
        <rFont val="Times New Roman"/>
        <family val="1"/>
      </rPr>
      <t>If the monitor refresh cycle is different to the PC/laptop refresh cycle – users should consider whether they wish the monitor TCO total to be included in the final total.  Two different refresh cycles may skew the final figure.</t>
    </r>
  </si>
  <si>
    <r>
      <t>8.4</t>
    </r>
    <r>
      <rPr>
        <sz val="7"/>
        <rFont val="Times New Roman"/>
        <family val="1"/>
      </rPr>
      <t xml:space="preserve">   </t>
    </r>
    <r>
      <rPr>
        <sz val="11"/>
        <rFont val="Times New Roman"/>
        <family val="1"/>
      </rPr>
      <t xml:space="preserve">There is a box at the bottom of the page which will allow the user to include or exclude the monitors in the overall TCO total.  </t>
    </r>
  </si>
  <si>
    <r>
      <t>8.5</t>
    </r>
    <r>
      <rPr>
        <sz val="7"/>
        <rFont val="Times New Roman"/>
        <family val="1"/>
      </rPr>
      <t xml:space="preserve">   </t>
    </r>
    <r>
      <rPr>
        <sz val="11"/>
        <rFont val="Times New Roman"/>
        <family val="1"/>
      </rPr>
      <t>The monitor TCO tab (Tab 4) is a simplified version of the main TCO Calculator tool.  It covers:</t>
    </r>
  </si>
  <si>
    <r>
      <t>·</t>
    </r>
    <r>
      <rPr>
        <sz val="7"/>
        <rFont val="Times New Roman"/>
        <family val="1"/>
      </rPr>
      <t xml:space="preserve">         </t>
    </r>
    <r>
      <rPr>
        <sz val="11"/>
        <rFont val="Times New Roman"/>
        <family val="1"/>
      </rPr>
      <t>Purchase Price</t>
    </r>
  </si>
  <si>
    <r>
      <t>·</t>
    </r>
    <r>
      <rPr>
        <sz val="7"/>
        <rFont val="Times New Roman"/>
        <family val="1"/>
      </rPr>
      <t xml:space="preserve">         </t>
    </r>
    <r>
      <rPr>
        <sz val="11"/>
        <rFont val="Times New Roman"/>
        <family val="1"/>
      </rPr>
      <t>Additional delivery costs</t>
    </r>
  </si>
  <si>
    <r>
      <t>·</t>
    </r>
    <r>
      <rPr>
        <sz val="7"/>
        <rFont val="Times New Roman"/>
        <family val="1"/>
      </rPr>
      <t xml:space="preserve">         </t>
    </r>
    <r>
      <rPr>
        <sz val="11"/>
        <rFont val="Times New Roman"/>
        <family val="1"/>
      </rPr>
      <t>Energy costs</t>
    </r>
  </si>
  <si>
    <t>Should you have any comments or feedback regarding this calculator, please let us know by either calling our Customer Service Desk on 0345 410 2222 and asking for the IT Hardware team or by emailing info@buyingsolutions.gsi.gov.uk</t>
  </si>
  <si>
    <t>9.2   Should you have any feedback you would like to share with us regarding the TCO calculator, please contact the IT Hardware team through the Customer Care Team on 0345 410 2222 or email info@buyingsolutions.gsi.gov.uk</t>
  </si>
  <si>
    <r>
      <t>·</t>
    </r>
    <r>
      <rPr>
        <sz val="7"/>
        <rFont val="Times New Roman"/>
        <family val="1"/>
      </rPr>
      <t xml:space="preserve">         </t>
    </r>
    <r>
      <rPr>
        <sz val="11"/>
        <rFont val="Times New Roman"/>
        <family val="1"/>
      </rPr>
      <t>Disposal costs</t>
    </r>
  </si>
  <si>
    <r>
      <t>9</t>
    </r>
    <r>
      <rPr>
        <b/>
        <sz val="7"/>
        <rFont val="Times New Roman"/>
        <family val="1"/>
      </rPr>
      <t xml:space="preserve">       </t>
    </r>
    <r>
      <rPr>
        <b/>
        <sz val="14"/>
        <rFont val="Arial"/>
        <family val="2"/>
      </rPr>
      <t xml:space="preserve"> Feedback &amp; Comments</t>
    </r>
  </si>
  <si>
    <r>
      <t>9.1</t>
    </r>
    <r>
      <rPr>
        <sz val="7"/>
        <rFont val="Times New Roman"/>
        <family val="1"/>
      </rPr>
      <t xml:space="preserve">   </t>
    </r>
    <r>
      <rPr>
        <sz val="11"/>
        <rFont val="Times New Roman"/>
        <family val="1"/>
      </rPr>
      <t>Buying Solutions are always happy to hear your views on the work we do so that we may improve our service to our customers.</t>
    </r>
  </si>
  <si>
    <t>1.  Background Information</t>
  </si>
  <si>
    <t>3.  Guidance for the Main Calculator: Key Notes</t>
  </si>
  <si>
    <t>4.  Guidance for the Main Calculator: Key Reference Questions</t>
  </si>
  <si>
    <t>4.1  Monitors - Include or Separate</t>
  </si>
  <si>
    <t>4.2  Number of PCs/Laptops Bought &amp; Refresh Cycle</t>
  </si>
  <si>
    <t>5.1  Purchase cost, Warranty &amp; Insurance</t>
  </si>
  <si>
    <t>5.2  Delivery &amp; Disposal of Delivery Packaging</t>
  </si>
  <si>
    <t>5.3  Set-up Costs (including transition costs)</t>
  </si>
  <si>
    <t>5.4  Service Wrap</t>
  </si>
  <si>
    <t>5.5  Storage</t>
  </si>
  <si>
    <r>
      <t>TAB 2</t>
    </r>
    <r>
      <rPr>
        <i/>
        <sz val="11"/>
        <rFont val="Times New Roman"/>
        <family val="1"/>
      </rPr>
      <t xml:space="preserve">  Outlines the structure of the tool and items of information that may be useful for a user to have at hand.</t>
    </r>
  </si>
  <si>
    <r>
      <t>TAB 1</t>
    </r>
    <r>
      <rPr>
        <i/>
        <sz val="11"/>
        <rFont val="Times New Roman"/>
        <family val="1"/>
      </rPr>
      <t xml:space="preserve"> Provides an introduction to the tool, highlighting key points for consideration and to cross reference to these Guidance Notes.</t>
    </r>
  </si>
  <si>
    <r>
      <t xml:space="preserve">TAB 3 </t>
    </r>
    <r>
      <rPr>
        <i/>
        <sz val="11"/>
        <rFont val="Times New Roman"/>
        <family val="1"/>
      </rPr>
      <t xml:space="preserve">Houses the main TCO calculator and is split into: </t>
    </r>
  </si>
  <si>
    <r>
      <t>3.4.</t>
    </r>
    <r>
      <rPr>
        <sz val="7"/>
        <rFont val="Times New Roman"/>
        <family val="1"/>
      </rPr>
      <t xml:space="preserve">       </t>
    </r>
    <r>
      <rPr>
        <sz val="11"/>
        <rFont val="Times New Roman"/>
        <family val="1"/>
      </rPr>
      <t>There are several '</t>
    </r>
    <r>
      <rPr>
        <i/>
        <sz val="11"/>
        <rFont val="Times New Roman"/>
        <family val="1"/>
      </rPr>
      <t>please select</t>
    </r>
    <r>
      <rPr>
        <sz val="11"/>
        <rFont val="Times New Roman"/>
        <family val="1"/>
      </rPr>
      <t>' boxes within the calculator.  Use these to choose an option from the drop-down list.</t>
    </r>
  </si>
  <si>
    <r>
      <t>3.5.</t>
    </r>
    <r>
      <rPr>
        <sz val="7"/>
        <rFont val="Times New Roman"/>
        <family val="1"/>
      </rPr>
      <t xml:space="preserve">       </t>
    </r>
    <r>
      <rPr>
        <sz val="11"/>
        <rFont val="Times New Roman"/>
        <family val="1"/>
      </rPr>
      <t>Anywhere where 'INSERT' cost or item is found, the user may type in a description of the cost they would like to account for where appropriate.</t>
    </r>
  </si>
  <si>
    <r>
      <t>§</t>
    </r>
    <r>
      <rPr>
        <sz val="7"/>
        <rFont val="Times New Roman"/>
        <family val="1"/>
      </rPr>
      <t xml:space="preserve">         </t>
    </r>
    <r>
      <rPr>
        <b/>
        <i/>
        <sz val="11"/>
        <rFont val="Times New Roman"/>
        <family val="1"/>
      </rPr>
      <t xml:space="preserve">Yellow </t>
    </r>
    <r>
      <rPr>
        <sz val="11"/>
        <rFont val="Times New Roman"/>
        <family val="1"/>
      </rPr>
      <t>A cell in which a user may enter appropriate data.</t>
    </r>
  </si>
  <si>
    <r>
      <t>3.9.</t>
    </r>
    <r>
      <rPr>
        <sz val="7"/>
        <rFont val="Times New Roman"/>
        <family val="1"/>
      </rPr>
      <t xml:space="preserve">       </t>
    </r>
    <r>
      <rPr>
        <sz val="11"/>
        <rFont val="Times New Roman"/>
        <family val="1"/>
      </rPr>
      <t>Should any cells show ‘#####’ try extending the column width as it is likely that the figure has become too long to fit within the current field size.
3.10. The main calculator (</t>
    </r>
    <r>
      <rPr>
        <i/>
        <sz val="11"/>
        <rFont val="Times New Roman"/>
        <family val="1"/>
      </rPr>
      <t>Tab 3</t>
    </r>
    <r>
      <rPr>
        <sz val="11"/>
        <rFont val="Times New Roman"/>
        <family val="1"/>
      </rPr>
      <t>) and monitor calculator (</t>
    </r>
    <r>
      <rPr>
        <i/>
        <sz val="11"/>
        <rFont val="Times New Roman"/>
        <family val="1"/>
      </rPr>
      <t>Tab 4</t>
    </r>
    <r>
      <rPr>
        <sz val="11"/>
        <rFont val="Times New Roman"/>
        <family val="1"/>
      </rPr>
      <t xml:space="preserve">) contain links to the guidance notes on </t>
    </r>
    <r>
      <rPr>
        <i/>
        <sz val="11"/>
        <rFont val="Times New Roman"/>
        <family val="1"/>
      </rPr>
      <t>Tab 5</t>
    </r>
    <r>
      <rPr>
        <sz val="11"/>
        <rFont val="Times New Roman"/>
        <family val="1"/>
      </rPr>
      <t>.  These links will take the user to relevant sections of the guidance notes.</t>
    </r>
  </si>
  <si>
    <t>5.6  End-user Familiarisation Training</t>
  </si>
  <si>
    <t>5.7  Cost of Procurement</t>
  </si>
  <si>
    <t>5.8  Additional Items Purchased</t>
  </si>
  <si>
    <t>6.  Guidance for the Main Calculator: Operation Costs</t>
  </si>
  <si>
    <t>6.1  Energy Costs</t>
  </si>
  <si>
    <t>6.2  Support &amp; Maintenance</t>
  </si>
  <si>
    <t>6.3  Down Time Estimation</t>
  </si>
  <si>
    <t>7.  Guidance for the Main Calculator: Disposal Costs</t>
  </si>
  <si>
    <t>7.3  Destroy</t>
  </si>
  <si>
    <t>7.4  Resell</t>
  </si>
  <si>
    <t>7.5  Refurbish &amp; Redeploy</t>
  </si>
  <si>
    <t>7.6  Donation</t>
  </si>
  <si>
    <t>7.7  Additional Disposal Costs</t>
  </si>
  <si>
    <t>8.  Monitor TCO</t>
  </si>
  <si>
    <t>9.  Feedback &amp; Comments</t>
  </si>
  <si>
    <t xml:space="preserve">2.  Structure of the TCO Calculator </t>
  </si>
  <si>
    <t>Contents</t>
  </si>
  <si>
    <t>Calculator</t>
  </si>
  <si>
    <t>Click to Return to…</t>
  </si>
  <si>
    <t>How many PCs/Laptops?</t>
  </si>
  <si>
    <t>Key Reference Questions</t>
  </si>
  <si>
    <t>Accommodation costs for additional staff (desk/computer etc)</t>
  </si>
  <si>
    <t>How many PCs/Laptops do you want to buy?</t>
  </si>
  <si>
    <t>Are you currently using/intend to use any Energy Saving software or devices?</t>
  </si>
  <si>
    <t>Accommodation costs (per year)</t>
  </si>
  <si>
    <t>What percentage of their time will be spent on hardware related work per year?</t>
  </si>
  <si>
    <t>Are there any additional delivery costs?</t>
  </si>
  <si>
    <t>Are there any additional disposal costs for the monitors?</t>
  </si>
  <si>
    <t>KEY REFERENCE QUESTIONS:</t>
  </si>
  <si>
    <t>Operation Costs</t>
  </si>
  <si>
    <t>Total cost for all PCs/Laptops being bought</t>
  </si>
  <si>
    <t>Hourly rates of technicians responsible for imaging, installation and testing</t>
  </si>
  <si>
    <t>Additional staff costs</t>
  </si>
  <si>
    <t>Money gained from sales per PC/Laptop</t>
  </si>
  <si>
    <t>Any contextual detail you may wish to include</t>
  </si>
  <si>
    <r>
      <t>Service Wrap</t>
    </r>
    <r>
      <rPr>
        <b/>
        <i/>
        <sz val="10"/>
        <rFont val="Arial"/>
        <family val="2"/>
      </rPr>
      <t xml:space="preserve"> </t>
    </r>
    <r>
      <rPr>
        <i/>
        <sz val="10"/>
        <rFont val="Arial"/>
        <family val="2"/>
      </rPr>
      <t>(free text box)</t>
    </r>
  </si>
  <si>
    <r>
      <t>Additional/other disposal costs</t>
    </r>
    <r>
      <rPr>
        <b/>
        <sz val="10"/>
        <rFont val="Arial"/>
        <family val="2"/>
      </rPr>
      <t xml:space="preserve"> </t>
    </r>
  </si>
  <si>
    <t>Cost per PC/Laptop</t>
  </si>
  <si>
    <t>PCs/Laptops</t>
  </si>
  <si>
    <t>Energy</t>
  </si>
  <si>
    <t>hours</t>
  </si>
  <si>
    <t>Hours in use on daily basis</t>
  </si>
  <si>
    <t>Number of days in use</t>
  </si>
  <si>
    <t>p/kwh</t>
  </si>
  <si>
    <t>Price paid for energy (pence per kilowatt hour)</t>
  </si>
  <si>
    <t>watts</t>
  </si>
  <si>
    <t>years</t>
  </si>
  <si>
    <t>Total Acquisition Costs</t>
  </si>
  <si>
    <t>Total estimated set-up cost</t>
  </si>
  <si>
    <t>OPERATION COSTS</t>
  </si>
  <si>
    <t>How do you dispose of your end-of-life machines?</t>
  </si>
  <si>
    <t>Resell</t>
  </si>
  <si>
    <t>Destroy - certified</t>
  </si>
  <si>
    <t>Refurbish &amp; Redeploy</t>
  </si>
  <si>
    <t>How much does this cost per PC/Laptop?</t>
  </si>
  <si>
    <t>Total Number of PCs/Laptops</t>
  </si>
  <si>
    <t>Total cost</t>
  </si>
  <si>
    <t>Total Cost</t>
  </si>
  <si>
    <t>INSERT COST 1</t>
  </si>
  <si>
    <t>INSERT COST 2</t>
  </si>
  <si>
    <t>INSERT COST 3</t>
  </si>
  <si>
    <t>Additional disposal cost total</t>
  </si>
  <si>
    <t>Total Disposal Cost</t>
  </si>
  <si>
    <t>Total Operational Costs</t>
  </si>
  <si>
    <t xml:space="preserve">Standard working hours per week </t>
  </si>
  <si>
    <t>Standard working weeks per year</t>
  </si>
  <si>
    <t>weeks</t>
  </si>
  <si>
    <t>Grade of staff:</t>
  </si>
  <si>
    <t>Average salary</t>
  </si>
  <si>
    <t>INSERT GRADE eg:Level 1/Band 1</t>
  </si>
  <si>
    <t>INSERT GRADE eg:Level 2/Band 2</t>
  </si>
  <si>
    <t>INSERT GRADE eg:Level 3/Band 3</t>
  </si>
  <si>
    <t>INSERT GRADE eg:Level 4/Band 4</t>
  </si>
  <si>
    <t>INSERT GRADE eg:Level 5/Band 5</t>
  </si>
  <si>
    <t>INSERT GRADE eg:Level 6/Band 6</t>
  </si>
  <si>
    <t>Approximate hourly rate of trainer</t>
  </si>
  <si>
    <t>TCO Running Total</t>
  </si>
  <si>
    <t xml:space="preserve">No. trained </t>
  </si>
  <si>
    <t>How many staff will need training on the purchased PCs/Laptops?</t>
  </si>
  <si>
    <t>How many?</t>
  </si>
  <si>
    <t>Hourly rate</t>
  </si>
  <si>
    <t>How many monitors do you want to buy?</t>
  </si>
  <si>
    <t>What is the total additional delivery cost for all the monitors?</t>
  </si>
  <si>
    <t xml:space="preserve">What is the additional delivery cost per monitor bought? </t>
  </si>
  <si>
    <t>OR</t>
  </si>
  <si>
    <t>Disposal</t>
  </si>
  <si>
    <t>How do you dispose of your monitors?</t>
  </si>
  <si>
    <t>Total number of monitors</t>
  </si>
  <si>
    <t>Monitors</t>
  </si>
  <si>
    <t>Additional disposal costs per Monitor</t>
  </si>
  <si>
    <t>TOTAL MONITOR TCO</t>
  </si>
  <si>
    <t>Destroy</t>
  </si>
  <si>
    <t>Total delivery cost</t>
  </si>
  <si>
    <t>Total</t>
  </si>
  <si>
    <t>Set-up factor</t>
  </si>
  <si>
    <t>P2P cost</t>
  </si>
  <si>
    <t>OJEU cost</t>
  </si>
  <si>
    <t>Are you buying PCs or laptops?</t>
  </si>
  <si>
    <t>PCs</t>
  </si>
  <si>
    <t>Laptops</t>
  </si>
  <si>
    <t>Purchase price</t>
  </si>
  <si>
    <t>Warranty</t>
  </si>
  <si>
    <t>Delivery</t>
  </si>
  <si>
    <t>Additional items purchased</t>
  </si>
  <si>
    <t>Are you buying monitors as well?</t>
  </si>
  <si>
    <t>Include</t>
  </si>
  <si>
    <t>Part 3 - Disposal Costs</t>
  </si>
  <si>
    <t>Donation</t>
  </si>
  <si>
    <t>RECYCLING AND DISPOSAL COSTS</t>
  </si>
  <si>
    <t>How many units will you destroy?</t>
  </si>
  <si>
    <t>How much will it cost to resell each unit?</t>
  </si>
  <si>
    <t>How much money do you expect to get back per unit sold?</t>
  </si>
  <si>
    <t>How many units do you plan to resell?</t>
  </si>
  <si>
    <t>How many units do you plan to donate?</t>
  </si>
  <si>
    <t>How many units do you plan to refurbish and redeploy?</t>
  </si>
  <si>
    <t>How much will this cost you per unit?</t>
  </si>
  <si>
    <t>INSERT GRADE eg:Level 7/Band 7</t>
  </si>
  <si>
    <t>Energy Costs</t>
  </si>
  <si>
    <t>%</t>
  </si>
  <si>
    <t>Revised Total Energy Cost</t>
  </si>
  <si>
    <t>Annual power cost of PC/Laptop</t>
  </si>
  <si>
    <t>Support &amp; Maintenance</t>
  </si>
  <si>
    <t>Are there any other support or maintenance costs to include?</t>
  </si>
  <si>
    <t xml:space="preserve">Total </t>
  </si>
  <si>
    <t>Additional Items Purchased:</t>
  </si>
  <si>
    <t>COST OF ITEM 1 - INSERT ITEM NAME</t>
  </si>
  <si>
    <t>COST OF ITEM 2 - INSERT ITEM NAME</t>
  </si>
  <si>
    <t>COST OF ITEM 3 - INSERT ITEM NAME</t>
  </si>
  <si>
    <t>COST OF ITEM 4 - INSERT ITEM NAME</t>
  </si>
  <si>
    <t>COST OF ITEM 5 - INSERT ITEM NAME</t>
  </si>
  <si>
    <t>Cost per item</t>
  </si>
  <si>
    <t>E-auction cost</t>
  </si>
  <si>
    <t>Average no of training hrs required</t>
  </si>
  <si>
    <t>Delivery Costs:</t>
  </si>
  <si>
    <t>Are there any other set up costs to account for?</t>
  </si>
  <si>
    <t>Hourly rate of technician</t>
  </si>
  <si>
    <t>If you do not know your set-up costs, try to estimate them by filling in the relevant fields below:</t>
  </si>
  <si>
    <t>Cost of Procurement</t>
  </si>
  <si>
    <t>TCO per PC/Laptop purchased</t>
  </si>
  <si>
    <t>No. staff at grade</t>
  </si>
  <si>
    <t>How much will this cost you per year, per PC/Laptop?</t>
  </si>
  <si>
    <t>Insurance</t>
  </si>
  <si>
    <t>Set-up (including transition costs)</t>
  </si>
  <si>
    <t>End-User Familiarisation Training</t>
  </si>
  <si>
    <t>End-user Familiarisation Training</t>
  </si>
  <si>
    <t>Destroy/Recycle</t>
  </si>
  <si>
    <t>Additional Disposal Costs</t>
  </si>
  <si>
    <t>Total time spent</t>
  </si>
  <si>
    <t>Set-up costs (imaging, installation, testing, transition):</t>
  </si>
  <si>
    <t>Potential cost</t>
  </si>
  <si>
    <t>On average, how long must a member of staff go without a PC/Laptop?</t>
  </si>
  <si>
    <t>Do you wish to add this cost to the TCO calculation?</t>
  </si>
  <si>
    <t>Paper order to invoice cost</t>
  </si>
  <si>
    <t>How many Monitors will you destroy?</t>
  </si>
  <si>
    <t>How much will this cost per PC/Laptop?</t>
  </si>
  <si>
    <t>How many Monitors will you resell?</t>
  </si>
  <si>
    <t>How much money do you expect to get back per Monitor?</t>
  </si>
  <si>
    <t>How many Monitors do you refurbish and redeploy?</t>
  </si>
  <si>
    <t>How much does this cost you per Monitor?</t>
  </si>
  <si>
    <t>How many Monitors do wish to donate?</t>
  </si>
  <si>
    <t>How much will it cost you per Monitor?</t>
  </si>
  <si>
    <t>How much will it cost to sell each Monitor?</t>
  </si>
  <si>
    <t>Monitor TCO Total</t>
  </si>
  <si>
    <t>Total Return</t>
  </si>
  <si>
    <t>Cost of Procurement (enter total figures):</t>
  </si>
  <si>
    <t>Estimated time spent on full power (percentage)</t>
  </si>
  <si>
    <t>Energy consumption per PC/Laptop on full power (watts)</t>
  </si>
  <si>
    <t>Energy consumption per PC/Laptop on standby (watts)</t>
  </si>
  <si>
    <t>What is the standard warranty on the PCs/Laptops intended for purchase?</t>
  </si>
  <si>
    <t>Will this warranty cover the duration of your refresh cycle?</t>
  </si>
  <si>
    <t>Warranty:</t>
  </si>
  <si>
    <r>
      <t xml:space="preserve">If </t>
    </r>
    <r>
      <rPr>
        <b/>
        <sz val="10"/>
        <rFont val="Arial"/>
        <family val="2"/>
      </rPr>
      <t>YES,</t>
    </r>
    <r>
      <rPr>
        <sz val="10"/>
        <rFont val="Arial"/>
        <family val="0"/>
      </rPr>
      <t xml:space="preserve"> are these machines maintained on a fixed cost basis? </t>
    </r>
  </si>
  <si>
    <t>per year</t>
  </si>
  <si>
    <t>What is the hourly rate of your technician?</t>
  </si>
  <si>
    <t>pcs/laptops</t>
  </si>
  <si>
    <t>Go to Guidance</t>
  </si>
  <si>
    <t>Go to Structure &amp; Information</t>
  </si>
  <si>
    <t>Go to the Main Calculator</t>
  </si>
  <si>
    <t>Go to the Monitor Calculator</t>
  </si>
  <si>
    <r>
      <t>4. Calculator - Monitors</t>
    </r>
    <r>
      <rPr>
        <sz val="10"/>
        <rFont val="Arial"/>
        <family val="0"/>
      </rPr>
      <t xml:space="preserve">
This tab offers a simple calculation to assess Monitor TCO.  This tab will allow you to either combine the Monitor TCO total with that of the PC/Laptop total or it can simply stand alone.
</t>
    </r>
  </si>
  <si>
    <t>* You will not be able to enter values into the orange fields.  These contain the formulae for the calculations and have been protected.</t>
  </si>
  <si>
    <t>* None of the fields within this calculator are mandatory.  If you feel that a particular cost area is not relevant to your organisation, you may simply move on.  However, it is suggested that a note of justification is added.</t>
  </si>
  <si>
    <t xml:space="preserve">* Most of the cost areas will allow you to input values either as 'totals' or 'per unit'.  If entered as a per unit value, the calculator will multiply this by the number of PCs/Laptops being bought eg: £450 x 1000 PCs = £450,000. </t>
  </si>
  <si>
    <r>
      <t xml:space="preserve">If </t>
    </r>
    <r>
      <rPr>
        <b/>
        <sz val="10"/>
        <rFont val="Arial"/>
        <family val="2"/>
      </rPr>
      <t>NO,</t>
    </r>
    <r>
      <rPr>
        <sz val="10"/>
        <rFont val="Arial"/>
        <family val="2"/>
      </rPr>
      <t xml:space="preserve"> do you intend to buy an extended warranty?</t>
    </r>
  </si>
  <si>
    <r>
      <t xml:space="preserve">If </t>
    </r>
    <r>
      <rPr>
        <b/>
        <sz val="10"/>
        <rFont val="Arial"/>
        <family val="2"/>
      </rPr>
      <t>YES</t>
    </r>
    <r>
      <rPr>
        <sz val="10"/>
        <rFont val="Arial"/>
        <family val="2"/>
      </rPr>
      <t>, how many years will it cover?</t>
    </r>
  </si>
  <si>
    <t>How long will it take to image one batch of PCs/Laptops (hours)?</t>
  </si>
  <si>
    <t>Time taken to image all new machines:</t>
  </si>
  <si>
    <r>
      <t xml:space="preserve">1) </t>
    </r>
    <r>
      <rPr>
        <u val="single"/>
        <sz val="10"/>
        <color indexed="8"/>
        <rFont val="Arial"/>
        <family val="2"/>
      </rPr>
      <t>Create new image</t>
    </r>
    <r>
      <rPr>
        <sz val="10"/>
        <color indexed="8"/>
        <rFont val="Arial"/>
        <family val="2"/>
      </rPr>
      <t xml:space="preserve"> </t>
    </r>
  </si>
  <si>
    <r>
      <t xml:space="preserve">2) </t>
    </r>
    <r>
      <rPr>
        <u val="single"/>
        <sz val="10"/>
        <color indexed="8"/>
        <rFont val="Arial"/>
        <family val="2"/>
      </rPr>
      <t>Imaging machines</t>
    </r>
  </si>
  <si>
    <t>Storage</t>
  </si>
  <si>
    <r>
      <t xml:space="preserve">If </t>
    </r>
    <r>
      <rPr>
        <b/>
        <sz val="10"/>
        <color indexed="8"/>
        <rFont val="Arial"/>
        <family val="2"/>
      </rPr>
      <t xml:space="preserve">YES </t>
    </r>
    <r>
      <rPr>
        <sz val="10"/>
        <color indexed="8"/>
        <rFont val="Arial"/>
        <family val="2"/>
      </rPr>
      <t>please enter the storage cost for these PCs/laptops</t>
    </r>
  </si>
  <si>
    <t>on full power</t>
  </si>
  <si>
    <t>on standby</t>
  </si>
  <si>
    <t>Energy consumption per monitor on full power (watts)</t>
  </si>
  <si>
    <t>Energy consumption per monitor on standby (watts)</t>
  </si>
  <si>
    <t>Annual power cost of monitor</t>
  </si>
  <si>
    <t>working days</t>
  </si>
  <si>
    <t xml:space="preserve">Total Energy Cost </t>
  </si>
  <si>
    <t>What is the monitor refresh cycle?</t>
  </si>
  <si>
    <t>Service Wrap</t>
  </si>
  <si>
    <t>#INSERT COMMENTS HERE#</t>
  </si>
  <si>
    <t>Buying Solutions' TCO Calculator</t>
  </si>
  <si>
    <t>Are there any storage costs?</t>
  </si>
  <si>
    <t>Will the annual maintenance cost increase with the purchase of these new PCs/Laptops?</t>
  </si>
  <si>
    <r>
      <t xml:space="preserve">If </t>
    </r>
    <r>
      <rPr>
        <b/>
        <sz val="10"/>
        <rFont val="Arial"/>
        <family val="2"/>
      </rPr>
      <t>NO,</t>
    </r>
    <r>
      <rPr>
        <sz val="10"/>
        <rFont val="Arial"/>
        <family val="0"/>
      </rPr>
      <t xml:space="preserve"> how will the additional maintenance be costed?</t>
    </r>
  </si>
  <si>
    <t>SUPPORT</t>
  </si>
  <si>
    <t>MAINTENANCE</t>
  </si>
  <si>
    <t>In-house maintenance</t>
  </si>
  <si>
    <r>
      <t>If</t>
    </r>
    <r>
      <rPr>
        <b/>
        <sz val="10"/>
        <rFont val="Arial"/>
        <family val="2"/>
      </rPr>
      <t xml:space="preserve"> YES, </t>
    </r>
    <r>
      <rPr>
        <sz val="10"/>
        <rFont val="Arial"/>
        <family val="2"/>
      </rPr>
      <t>what additional direct labour will be required?</t>
    </r>
  </si>
  <si>
    <t>Number of additional staff required</t>
  </si>
  <si>
    <t>Average salary (per annum)</t>
  </si>
  <si>
    <t>Enter the annual cost for additional direct labour:</t>
  </si>
  <si>
    <r>
      <t xml:space="preserve">If </t>
    </r>
    <r>
      <rPr>
        <b/>
        <sz val="10"/>
        <rFont val="Arial"/>
        <family val="2"/>
      </rPr>
      <t>YES,</t>
    </r>
    <r>
      <rPr>
        <sz val="10"/>
        <rFont val="Arial"/>
        <family val="0"/>
      </rPr>
      <t xml:space="preserve"> please list other support or maintenance costs for inclusion (costs per annum)</t>
    </r>
  </si>
  <si>
    <t>Use the calculation below to estimate the cost of additional direct labour:</t>
  </si>
  <si>
    <r>
      <t xml:space="preserve">If </t>
    </r>
    <r>
      <rPr>
        <b/>
        <sz val="10"/>
        <rFont val="Arial"/>
        <family val="2"/>
      </rPr>
      <t>YES,</t>
    </r>
    <r>
      <rPr>
        <sz val="10"/>
        <rFont val="Arial"/>
        <family val="0"/>
      </rPr>
      <t xml:space="preserve"> what is the fixed cost per machine per year?</t>
    </r>
  </si>
  <si>
    <t>Do you have an IT support/help desk?</t>
  </si>
  <si>
    <t>Extra staffing costs per year</t>
  </si>
  <si>
    <t>Percentage of staff time spent on hardware related help-desk support per year</t>
  </si>
  <si>
    <t>% per year</t>
  </si>
  <si>
    <t>Other related costs (per year)</t>
  </si>
  <si>
    <t>SECTION A</t>
  </si>
  <si>
    <t>SECTION B</t>
  </si>
  <si>
    <t>How many machines can be imaged in one operation or batch?</t>
  </si>
  <si>
    <t>Energy Saving Devices</t>
  </si>
  <si>
    <t>Number of days in use per year</t>
  </si>
  <si>
    <t>Years</t>
  </si>
  <si>
    <t>Introduction</t>
  </si>
  <si>
    <t>Acquisition Costs</t>
  </si>
  <si>
    <t>Areas included within this section are:</t>
  </si>
  <si>
    <t xml:space="preserve">Disposal of delivery packaging </t>
  </si>
  <si>
    <t>Does the delivery cost include the cost of disposing of all the packaging?</t>
  </si>
  <si>
    <r>
      <t xml:space="preserve">If </t>
    </r>
    <r>
      <rPr>
        <b/>
        <sz val="10"/>
        <rFont val="Arial"/>
        <family val="2"/>
      </rPr>
      <t>NO</t>
    </r>
    <r>
      <rPr>
        <sz val="10"/>
        <rFont val="Arial"/>
        <family val="0"/>
      </rPr>
      <t>, how much will it cost to dispose of the delivery packaging for all the PCs/laptops?</t>
    </r>
  </si>
  <si>
    <t>Structure of the TCO Calculator</t>
  </si>
  <si>
    <t>Costs associated with disposal of delivery packaging, if relevant</t>
  </si>
  <si>
    <t>Users own calculation relating to the method of procurement to be undertaken eg: OJEU, e-auction, further competition</t>
  </si>
  <si>
    <t>Cost of invoices/P2P transactions, if relevant</t>
  </si>
  <si>
    <t xml:space="preserve">Energy costs paid per kilowatt hour by the organisation in </t>
  </si>
  <si>
    <t>Average number of working days per year</t>
  </si>
  <si>
    <t>Power consumption on full power of PC/Laptop in question</t>
  </si>
  <si>
    <t>Power consumption on standby mode, if relevant</t>
  </si>
  <si>
    <r>
      <t xml:space="preserve">* </t>
    </r>
    <r>
      <rPr>
        <i/>
        <u val="single"/>
        <sz val="10"/>
        <rFont val="Arial"/>
        <family val="2"/>
      </rPr>
      <t>Energy Saving Devices</t>
    </r>
  </si>
  <si>
    <t>An estimated percentage of how much the energy might be saved on annual basis</t>
  </si>
  <si>
    <t xml:space="preserve">What is your average PC/Laptop refresh cycle (years)? </t>
  </si>
  <si>
    <t>Total Energy Cost including monitors</t>
  </si>
  <si>
    <t>Total Energy Cost for PCs/Laptops</t>
  </si>
  <si>
    <r>
      <t xml:space="preserve">2. Structure &amp; Information </t>
    </r>
    <r>
      <rPr>
        <sz val="10"/>
        <rFont val="Arial"/>
        <family val="0"/>
      </rPr>
      <t xml:space="preserve">
The basic structure of the TCO Calculator is covered in this tab.  It lists the areas of cost considered within the Acquisition, Operation and Disposal sections.  It also lists some additional information you might want at hand should you wish to complete certain cost areas. 
</t>
    </r>
  </si>
  <si>
    <t xml:space="preserve">Purchase price: </t>
  </si>
  <si>
    <t>If you know the set-up cost figures for the PC/Laptops, enter them figure into one of the fields below.  If not move onto SECTION B.</t>
  </si>
  <si>
    <t>I know the estimated set-up cost per PC/Laptop, it is:</t>
  </si>
  <si>
    <r>
      <t xml:space="preserve">Fixed price per PC/Laptop </t>
    </r>
    <r>
      <rPr>
        <b/>
        <i/>
        <u val="single"/>
        <sz val="10"/>
        <color indexed="10"/>
        <rFont val="Arial"/>
        <family val="2"/>
      </rPr>
      <t>OR</t>
    </r>
  </si>
  <si>
    <r>
      <t xml:space="preserve">Fixed price per unit </t>
    </r>
    <r>
      <rPr>
        <b/>
        <i/>
        <u val="single"/>
        <sz val="10"/>
        <color indexed="10"/>
        <rFont val="Arial"/>
        <family val="2"/>
      </rPr>
      <t>OR</t>
    </r>
  </si>
  <si>
    <r>
      <t xml:space="preserve">I know the estimated total cost for setting-up all these PCs/Laptops, it is: </t>
    </r>
    <r>
      <rPr>
        <b/>
        <i/>
        <u val="single"/>
        <sz val="10"/>
        <color indexed="10"/>
        <rFont val="Arial"/>
        <family val="2"/>
      </rPr>
      <t>OR</t>
    </r>
  </si>
  <si>
    <t>Total for imaging machines</t>
  </si>
  <si>
    <r>
      <t xml:space="preserve">3) </t>
    </r>
    <r>
      <rPr>
        <u val="single"/>
        <sz val="10"/>
        <color indexed="8"/>
        <rFont val="Arial"/>
        <family val="2"/>
      </rPr>
      <t>Installation</t>
    </r>
    <r>
      <rPr>
        <sz val="10"/>
        <color indexed="8"/>
        <rFont val="Arial"/>
        <family val="0"/>
      </rPr>
      <t xml:space="preserve"> (of all PCs/laptops)</t>
    </r>
  </si>
  <si>
    <r>
      <t xml:space="preserve">4) </t>
    </r>
    <r>
      <rPr>
        <u val="single"/>
        <sz val="10"/>
        <color indexed="8"/>
        <rFont val="Arial"/>
        <family val="2"/>
      </rPr>
      <t>Testing</t>
    </r>
    <r>
      <rPr>
        <sz val="10"/>
        <color indexed="8"/>
        <rFont val="Arial"/>
        <family val="2"/>
      </rPr>
      <t xml:space="preserve"> (of all PCs/Laptops)</t>
    </r>
  </si>
  <si>
    <t>SECTION C</t>
  </si>
  <si>
    <t>INSERT SET-UP COST 1</t>
  </si>
  <si>
    <t>INSERT SET-UP COST 2</t>
  </si>
  <si>
    <t>INSERT SET-UP COST 3</t>
  </si>
  <si>
    <t>INSERT TRANSITION COST 1</t>
  </si>
  <si>
    <t>INSERT TRANSITION COST 2</t>
  </si>
  <si>
    <t>INSERT TRANSITION COST 3</t>
  </si>
  <si>
    <t>Transition Costs</t>
  </si>
  <si>
    <r>
      <t xml:space="preserve">If </t>
    </r>
    <r>
      <rPr>
        <b/>
        <sz val="10"/>
        <color indexed="8"/>
        <rFont val="Arial"/>
        <family val="2"/>
      </rPr>
      <t>YES</t>
    </r>
    <r>
      <rPr>
        <sz val="10"/>
        <color indexed="8"/>
        <rFont val="Arial"/>
        <family val="0"/>
      </rPr>
      <t>, please give details below for inclusion (as a total figure):</t>
    </r>
  </si>
  <si>
    <t>Please give details below of any transition costs for inclusion (as a total figure):</t>
  </si>
  <si>
    <t>Below is a free text box.  You may add any comments relating to the service wrap of the model of PC/Laptop for potential purchase here.</t>
  </si>
  <si>
    <t>Number of standard working weeks per year (appropriate to your organisation)</t>
  </si>
  <si>
    <t>Number of standard working hours per week (appropriate to your organisation)</t>
  </si>
  <si>
    <t>Total end-user familiarisation cost</t>
  </si>
  <si>
    <t>Further Competition cost</t>
  </si>
  <si>
    <r>
      <t xml:space="preserve">If </t>
    </r>
    <r>
      <rPr>
        <b/>
        <sz val="10"/>
        <rFont val="Arial"/>
        <family val="2"/>
      </rPr>
      <t>YES</t>
    </r>
    <r>
      <rPr>
        <sz val="10"/>
        <rFont val="Arial"/>
        <family val="2"/>
      </rPr>
      <t>, how much is this projected to save you on an annual basis?</t>
    </r>
  </si>
  <si>
    <t xml:space="preserve">Use the suggested format below to help estimate the cost of supporting these extra machines over the refresh period: </t>
  </si>
  <si>
    <r>
      <t xml:space="preserve">NO - The IT support/helpdesk cannot support these machines... </t>
    </r>
    <r>
      <rPr>
        <sz val="10"/>
        <rFont val="Arial"/>
        <family val="2"/>
      </rPr>
      <t xml:space="preserve"> </t>
    </r>
  </si>
  <si>
    <t>Can the help desk support these PCs/Laptops within the current cost structure?</t>
  </si>
  <si>
    <t>Is the maintenance for PCs/Laptops managed in-house or by a 3rd party?</t>
  </si>
  <si>
    <t>3rd Party maintenance</t>
  </si>
  <si>
    <t>Annual cost</t>
  </si>
  <si>
    <t>Per PC/laptop</t>
  </si>
  <si>
    <t>Enter the additional annual cost for maintenance per PC/laptop</t>
  </si>
  <si>
    <t>Enter the additional annual cost for maintaining the additional PCs/Laptops</t>
  </si>
  <si>
    <t>SUPPORT/MAINTENANCE COST 1</t>
  </si>
  <si>
    <t>SUPPORT/MAINTENANCE COST 3</t>
  </si>
  <si>
    <t>SUPPORT/MAINTENANCE COST 2</t>
  </si>
  <si>
    <r>
      <t xml:space="preserve">If </t>
    </r>
    <r>
      <rPr>
        <b/>
        <sz val="10"/>
        <rFont val="Arial"/>
        <family val="2"/>
      </rPr>
      <t>YES,</t>
    </r>
    <r>
      <rPr>
        <sz val="10"/>
        <rFont val="Arial"/>
        <family val="0"/>
      </rPr>
      <t xml:space="preserve"> use the table below to estimate the cost consequence of this:  </t>
    </r>
  </si>
  <si>
    <t>Do staff have to cope without a PC/laptop if their own needs to be repaired/replaced?</t>
  </si>
  <si>
    <t>Use the format below to help estimate the cost of familiarising employees with their new systems:</t>
  </si>
  <si>
    <t>Average hourly rate of the organisation</t>
  </si>
  <si>
    <t>Total Number of staff</t>
  </si>
  <si>
    <r>
      <t>*</t>
    </r>
    <r>
      <rPr>
        <i/>
        <u val="single"/>
        <sz val="10"/>
        <rFont val="Arial"/>
        <family val="2"/>
      </rPr>
      <t>Potential downtime</t>
    </r>
  </si>
  <si>
    <t>Hourly rate of trainer/technician</t>
  </si>
  <si>
    <t>Do you wish to include this in the TCO running total?</t>
  </si>
  <si>
    <r>
      <t xml:space="preserve">If </t>
    </r>
    <r>
      <rPr>
        <b/>
        <sz val="10"/>
        <rFont val="Arial"/>
        <family val="2"/>
      </rPr>
      <t>YES</t>
    </r>
    <r>
      <rPr>
        <sz val="10"/>
        <rFont val="Arial"/>
        <family val="0"/>
      </rPr>
      <t xml:space="preserve"> - </t>
    </r>
  </si>
  <si>
    <t>Purchase price:</t>
  </si>
  <si>
    <r>
      <t xml:space="preserve">What is the fixed price per monitor? </t>
    </r>
    <r>
      <rPr>
        <b/>
        <i/>
        <u val="single"/>
        <sz val="10"/>
        <color indexed="10"/>
        <rFont val="Arial"/>
        <family val="2"/>
      </rPr>
      <t>OR</t>
    </r>
  </si>
  <si>
    <t>What is the total price for all monitors?</t>
  </si>
  <si>
    <t>Buying Solutions' Total Cost of Ownership (TCO) Calculator</t>
  </si>
  <si>
    <t>Yes</t>
  </si>
  <si>
    <t>Guidance Notes</t>
  </si>
  <si>
    <t>Insurance:</t>
  </si>
  <si>
    <r>
      <t xml:space="preserve">Fixed cost per laptop </t>
    </r>
    <r>
      <rPr>
        <b/>
        <u val="single"/>
        <sz val="10"/>
        <color indexed="10"/>
        <rFont val="Arial"/>
        <family val="2"/>
      </rPr>
      <t>OR</t>
    </r>
  </si>
  <si>
    <t>Total cost for all laptops being bought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</si>
</sst>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quot;£&quot;#,##0.000"/>
    <numFmt numFmtId="167" formatCode="&quot;£&quot;#,##0.0"/>
    <numFmt numFmtId="168" formatCode="#,##0.0"/>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17">
    <font>
      <sz val="10"/>
      <name val="Arial"/>
      <family val="0"/>
    </font>
    <font>
      <sz val="8"/>
      <name val="Arial"/>
      <family val="0"/>
    </font>
    <font>
      <b/>
      <sz val="10"/>
      <name val="Arial"/>
      <family val="2"/>
    </font>
    <font>
      <b/>
      <u val="single"/>
      <sz val="10"/>
      <name val="Arial"/>
      <family val="2"/>
    </font>
    <font>
      <b/>
      <u val="single"/>
      <sz val="18"/>
      <name val="Arial"/>
      <family val="2"/>
    </font>
    <font>
      <b/>
      <sz val="12"/>
      <name val="Arial"/>
      <family val="2"/>
    </font>
    <font>
      <b/>
      <sz val="14"/>
      <name val="Arial"/>
      <family val="2"/>
    </font>
    <font>
      <sz val="8"/>
      <name val="Tahoma"/>
      <family val="0"/>
    </font>
    <font>
      <b/>
      <sz val="8"/>
      <name val="Tahoma"/>
      <family val="0"/>
    </font>
    <font>
      <sz val="10"/>
      <color indexed="41"/>
      <name val="Arial"/>
      <family val="0"/>
    </font>
    <font>
      <sz val="10"/>
      <color indexed="43"/>
      <name val="Arial"/>
      <family val="0"/>
    </font>
    <font>
      <sz val="10"/>
      <color indexed="44"/>
      <name val="Arial"/>
      <family val="0"/>
    </font>
    <font>
      <sz val="10"/>
      <color indexed="52"/>
      <name val="Arial"/>
      <family val="0"/>
    </font>
    <font>
      <i/>
      <u val="single"/>
      <sz val="10"/>
      <name val="Arial"/>
      <family val="2"/>
    </font>
    <font>
      <sz val="10"/>
      <color indexed="8"/>
      <name val="Arial"/>
      <family val="0"/>
    </font>
    <font>
      <b/>
      <sz val="10"/>
      <color indexed="8"/>
      <name val="Arial"/>
      <family val="2"/>
    </font>
    <font>
      <b/>
      <sz val="10"/>
      <color indexed="10"/>
      <name val="Arial"/>
      <family val="2"/>
    </font>
    <font>
      <sz val="10"/>
      <color indexed="10"/>
      <name val="Arial"/>
      <family val="0"/>
    </font>
    <font>
      <i/>
      <sz val="10"/>
      <color indexed="8"/>
      <name val="Arial"/>
      <family val="2"/>
    </font>
    <font>
      <i/>
      <sz val="10"/>
      <name val="Arial"/>
      <family val="2"/>
    </font>
    <font>
      <b/>
      <i/>
      <sz val="10"/>
      <name val="Arial"/>
      <family val="2"/>
    </font>
    <font>
      <u val="single"/>
      <sz val="10"/>
      <color indexed="12"/>
      <name val="Arial"/>
      <family val="0"/>
    </font>
    <font>
      <u val="single"/>
      <sz val="10"/>
      <color indexed="36"/>
      <name val="Arial"/>
      <family val="0"/>
    </font>
    <font>
      <b/>
      <i/>
      <sz val="10"/>
      <color indexed="10"/>
      <name val="Arial"/>
      <family val="2"/>
    </font>
    <font>
      <u val="single"/>
      <sz val="10"/>
      <color indexed="8"/>
      <name val="Arial"/>
      <family val="2"/>
    </font>
    <font>
      <u val="single"/>
      <sz val="10"/>
      <name val="Arial"/>
      <family val="2"/>
    </font>
    <font>
      <b/>
      <i/>
      <u val="single"/>
      <sz val="10"/>
      <name val="Arial"/>
      <family val="2"/>
    </font>
    <font>
      <b/>
      <i/>
      <sz val="12"/>
      <name val="Arial"/>
      <family val="2"/>
    </font>
    <font>
      <u val="single"/>
      <sz val="10"/>
      <color indexed="42"/>
      <name val="Arial"/>
      <family val="2"/>
    </font>
    <font>
      <sz val="10"/>
      <color indexed="42"/>
      <name val="Arial"/>
      <family val="2"/>
    </font>
    <font>
      <b/>
      <sz val="10"/>
      <color indexed="42"/>
      <name val="Arial"/>
      <family val="0"/>
    </font>
    <font>
      <b/>
      <i/>
      <u val="single"/>
      <sz val="10"/>
      <color indexed="10"/>
      <name val="Arial"/>
      <family val="2"/>
    </font>
    <font>
      <b/>
      <u val="single"/>
      <sz val="10"/>
      <color indexed="8"/>
      <name val="Arial"/>
      <family val="2"/>
    </font>
    <font>
      <b/>
      <i/>
      <sz val="8"/>
      <color indexed="10"/>
      <name val="Arial"/>
      <family val="2"/>
    </font>
    <font>
      <b/>
      <u val="single"/>
      <sz val="10"/>
      <color indexed="10"/>
      <name val="Arial"/>
      <family val="2"/>
    </font>
    <font>
      <sz val="12"/>
      <name val="Times New Roman"/>
      <family val="1"/>
    </font>
    <font>
      <b/>
      <sz val="12"/>
      <name val="Times New Roman"/>
      <family val="1"/>
    </font>
    <font>
      <b/>
      <sz val="20"/>
      <name val="Times New Roman"/>
      <family val="1"/>
    </font>
    <font>
      <i/>
      <sz val="12"/>
      <name val="Times New Roman"/>
      <family val="1"/>
    </font>
    <font>
      <b/>
      <sz val="16"/>
      <name val="Arial"/>
      <family val="2"/>
    </font>
    <font>
      <b/>
      <sz val="7"/>
      <name val="Times New Roman"/>
      <family val="1"/>
    </font>
    <font>
      <b/>
      <sz val="14"/>
      <color indexed="21"/>
      <name val="Times New Roman"/>
      <family val="1"/>
    </font>
    <font>
      <sz val="11"/>
      <name val="Times New Roman"/>
      <family val="1"/>
    </font>
    <font>
      <sz val="7"/>
      <name val="Times New Roman"/>
      <family val="1"/>
    </font>
    <font>
      <b/>
      <sz val="11"/>
      <name val="Times New Roman"/>
      <family val="1"/>
    </font>
    <font>
      <sz val="11"/>
      <name val="Wingdings"/>
      <family val="0"/>
    </font>
    <font>
      <sz val="12"/>
      <name val="Wingdings"/>
      <family val="0"/>
    </font>
    <font>
      <i/>
      <sz val="11"/>
      <name val="Times New Roman"/>
      <family val="1"/>
    </font>
    <font>
      <sz val="12"/>
      <name val="Symbol"/>
      <family val="1"/>
    </font>
    <font>
      <b/>
      <i/>
      <sz val="11"/>
      <name val="Times New Roman"/>
      <family val="1"/>
    </font>
    <font>
      <i/>
      <sz val="12"/>
      <color indexed="8"/>
      <name val="Times New Roman"/>
      <family val="1"/>
    </font>
    <font>
      <b/>
      <u val="single"/>
      <sz val="11"/>
      <name val="Times New Roman"/>
      <family val="1"/>
    </font>
    <font>
      <sz val="11"/>
      <name val="Symbol"/>
      <family val="1"/>
    </font>
    <font>
      <b/>
      <sz val="11"/>
      <color indexed="10"/>
      <name val="Times New Roman"/>
      <family val="1"/>
    </font>
    <font>
      <b/>
      <vertAlign val="superscript"/>
      <sz val="11"/>
      <name val="Times New Roman"/>
      <family val="1"/>
    </font>
    <font>
      <sz val="11"/>
      <color indexed="8"/>
      <name val="Times New Roman"/>
      <family val="1"/>
    </font>
    <font>
      <sz val="7"/>
      <color indexed="8"/>
      <name val="Times New Roman"/>
      <family val="1"/>
    </font>
    <font>
      <i/>
      <sz val="11"/>
      <color indexed="8"/>
      <name val="Times New Roman"/>
      <family val="1"/>
    </font>
    <font>
      <b/>
      <i/>
      <u val="single"/>
      <sz val="16"/>
      <name val="Arial"/>
      <family val="2"/>
    </font>
    <font>
      <b/>
      <sz val="11"/>
      <name val="Wingdings"/>
      <family val="0"/>
    </font>
    <font>
      <b/>
      <i/>
      <u val="single"/>
      <sz val="8"/>
      <color indexed="12"/>
      <name val="Arial"/>
      <family val="2"/>
    </font>
    <font>
      <b/>
      <i/>
      <sz val="10"/>
      <color indexed="8"/>
      <name val="Arial"/>
      <family val="2"/>
    </font>
    <font>
      <b/>
      <u val="single"/>
      <sz val="8"/>
      <color indexed="12"/>
      <name val="Arial"/>
      <family val="2"/>
    </font>
    <font>
      <b/>
      <i/>
      <sz val="10"/>
      <color indexed="41"/>
      <name val="Arial"/>
      <family val="2"/>
    </font>
    <font>
      <b/>
      <i/>
      <sz val="8"/>
      <color indexed="41"/>
      <name val="Arial"/>
      <family val="2"/>
    </font>
    <font>
      <b/>
      <i/>
      <sz val="8"/>
      <color indexed="8"/>
      <name val="Arial"/>
      <family val="2"/>
    </font>
    <font>
      <b/>
      <sz val="8"/>
      <color indexed="41"/>
      <name val="Arial"/>
      <family val="2"/>
    </font>
    <font>
      <b/>
      <sz val="8"/>
      <color indexed="44"/>
      <name val="Arial"/>
      <family val="2"/>
    </font>
    <font>
      <b/>
      <i/>
      <sz val="8"/>
      <color indexed="42"/>
      <name val="Arial"/>
      <family val="2"/>
    </font>
    <font>
      <b/>
      <i/>
      <sz val="8"/>
      <color indexed="44"/>
      <name val="Arial"/>
      <family val="2"/>
    </font>
    <font>
      <sz val="11"/>
      <color indexed="42"/>
      <name val="Times New Roman"/>
      <family val="1"/>
    </font>
    <font>
      <b/>
      <sz val="14"/>
      <color indexed="8"/>
      <name val="Arial"/>
      <family val="2"/>
    </font>
    <font>
      <b/>
      <sz val="7"/>
      <color indexed="8"/>
      <name val="Times New Roman"/>
      <family val="1"/>
    </font>
    <font>
      <b/>
      <sz val="16"/>
      <color indexed="8"/>
      <name val="Arial"/>
      <family val="2"/>
    </font>
    <font>
      <b/>
      <sz val="14"/>
      <color indexed="8"/>
      <name val="Times New Roman"/>
      <family val="1"/>
    </font>
    <font>
      <b/>
      <sz val="12"/>
      <color indexed="8"/>
      <name val="Times New Roman"/>
      <family val="1"/>
    </font>
    <font>
      <b/>
      <u val="single"/>
      <sz val="11"/>
      <color indexed="8"/>
      <name val="Times New Roman"/>
      <family val="1"/>
    </font>
    <font>
      <b/>
      <i/>
      <sz val="11"/>
      <color indexed="8"/>
      <name val="Times New Roman"/>
      <family val="1"/>
    </font>
    <font>
      <b/>
      <u val="single"/>
      <sz val="10"/>
      <color indexed="12"/>
      <name val="Arial"/>
      <family val="2"/>
    </font>
    <font>
      <b/>
      <sz val="8"/>
      <name val="Arial"/>
      <family val="2"/>
    </font>
    <font>
      <sz val="10"/>
      <name val="Wingdings"/>
      <family val="0"/>
    </font>
    <font>
      <b/>
      <i/>
      <u val="single"/>
      <sz val="11"/>
      <name val="Times New Roman"/>
      <family val="1"/>
    </font>
    <font>
      <i/>
      <u val="single"/>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22"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21"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668">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5" borderId="18" xfId="0" applyFill="1" applyBorder="1" applyAlignment="1">
      <alignment/>
    </xf>
    <xf numFmtId="0" fontId="6" fillId="35" borderId="19" xfId="0" applyFont="1" applyFill="1" applyBorder="1" applyAlignment="1">
      <alignment/>
    </xf>
    <xf numFmtId="0" fontId="19" fillId="34" borderId="0" xfId="0" applyFont="1" applyFill="1" applyBorder="1" applyAlignment="1">
      <alignment/>
    </xf>
    <xf numFmtId="0" fontId="26" fillId="34" borderId="0" xfId="0" applyFont="1" applyFill="1" applyBorder="1" applyAlignment="1">
      <alignment/>
    </xf>
    <xf numFmtId="0" fontId="6" fillId="35" borderId="16" xfId="0" applyFont="1" applyFill="1" applyBorder="1" applyAlignment="1">
      <alignment/>
    </xf>
    <xf numFmtId="0" fontId="0" fillId="35" borderId="17" xfId="0" applyFill="1" applyBorder="1" applyAlignment="1">
      <alignment/>
    </xf>
    <xf numFmtId="0" fontId="0" fillId="35" borderId="20" xfId="0" applyFill="1" applyBorder="1" applyAlignment="1">
      <alignment/>
    </xf>
    <xf numFmtId="0" fontId="0" fillId="35" borderId="15" xfId="0" applyFill="1" applyBorder="1" applyAlignment="1">
      <alignment/>
    </xf>
    <xf numFmtId="0" fontId="0" fillId="34" borderId="0" xfId="0" applyFill="1" applyBorder="1" applyAlignment="1">
      <alignment vertical="center" wrapText="1"/>
    </xf>
    <xf numFmtId="0" fontId="19" fillId="34" borderId="0" xfId="0" applyFont="1" applyFill="1" applyBorder="1" applyAlignment="1" quotePrefix="1">
      <alignment/>
    </xf>
    <xf numFmtId="0" fontId="20" fillId="34" borderId="0" xfId="0" applyFont="1" applyFill="1" applyBorder="1" applyAlignment="1">
      <alignment/>
    </xf>
    <xf numFmtId="0" fontId="6" fillId="35" borderId="17" xfId="0" applyFont="1" applyFill="1" applyBorder="1" applyAlignment="1">
      <alignment/>
    </xf>
    <xf numFmtId="0" fontId="19" fillId="33" borderId="0" xfId="0" applyFont="1" applyFill="1" applyAlignment="1">
      <alignment/>
    </xf>
    <xf numFmtId="0" fontId="19" fillId="33" borderId="0" xfId="0" applyFont="1" applyFill="1" applyBorder="1" applyAlignment="1">
      <alignment/>
    </xf>
    <xf numFmtId="0" fontId="19" fillId="34" borderId="10" xfId="0" applyFont="1" applyFill="1" applyBorder="1" applyAlignment="1">
      <alignment/>
    </xf>
    <xf numFmtId="0" fontId="19" fillId="34" borderId="12" xfId="0" applyFont="1" applyFill="1" applyBorder="1" applyAlignment="1">
      <alignment/>
    </xf>
    <xf numFmtId="0" fontId="0" fillId="34" borderId="0" xfId="0" applyFill="1" applyBorder="1" applyAlignment="1">
      <alignment wrapText="1"/>
    </xf>
    <xf numFmtId="0" fontId="2" fillId="34" borderId="0" xfId="0" applyFont="1" applyFill="1" applyBorder="1" applyAlignment="1">
      <alignment wrapText="1"/>
    </xf>
    <xf numFmtId="0" fontId="2" fillId="34" borderId="0" xfId="0" applyFont="1" applyFill="1" applyBorder="1" applyAlignment="1">
      <alignment vertical="top" wrapText="1"/>
    </xf>
    <xf numFmtId="0" fontId="2" fillId="36" borderId="21" xfId="0" applyFont="1" applyFill="1" applyBorder="1" applyAlignment="1">
      <alignment vertical="top" wrapText="1"/>
    </xf>
    <xf numFmtId="0" fontId="2" fillId="36" borderId="21" xfId="0" applyFont="1" applyFill="1" applyBorder="1" applyAlignment="1">
      <alignment wrapText="1"/>
    </xf>
    <xf numFmtId="0" fontId="20" fillId="34" borderId="0" xfId="0" applyFont="1" applyFill="1" applyBorder="1" applyAlignment="1">
      <alignment vertical="center" wrapText="1"/>
    </xf>
    <xf numFmtId="0" fontId="0" fillId="34" borderId="14" xfId="0" applyFont="1" applyFill="1" applyBorder="1" applyAlignment="1">
      <alignment wrapText="1"/>
    </xf>
    <xf numFmtId="0" fontId="0" fillId="33" borderId="0" xfId="0" applyFill="1" applyBorder="1" applyAlignment="1">
      <alignment vertical="top" wrapText="1"/>
    </xf>
    <xf numFmtId="0" fontId="0" fillId="33" borderId="0" xfId="0" applyFill="1" applyBorder="1" applyAlignment="1">
      <alignment vertical="top"/>
    </xf>
    <xf numFmtId="0" fontId="38" fillId="33" borderId="0" xfId="0" applyFont="1" applyFill="1" applyAlignment="1">
      <alignment horizontal="right" wrapText="1"/>
    </xf>
    <xf numFmtId="0" fontId="38" fillId="33" borderId="0" xfId="0" applyFont="1" applyFill="1" applyAlignment="1">
      <alignment wrapText="1"/>
    </xf>
    <xf numFmtId="0" fontId="21" fillId="33" borderId="0" xfId="53" applyFill="1" applyAlignment="1" applyProtection="1">
      <alignment wrapText="1"/>
      <protection/>
    </xf>
    <xf numFmtId="0" fontId="21" fillId="33" borderId="0" xfId="53" applyFill="1" applyAlignment="1" applyProtection="1">
      <alignment horizontal="left" wrapText="1"/>
      <protection/>
    </xf>
    <xf numFmtId="0" fontId="0" fillId="33" borderId="0" xfId="0" applyFill="1" applyAlignment="1">
      <alignment vertical="top"/>
    </xf>
    <xf numFmtId="0" fontId="21" fillId="33" borderId="0" xfId="53" applyFill="1" applyAlignment="1" applyProtection="1">
      <alignment vertical="top"/>
      <protection/>
    </xf>
    <xf numFmtId="0" fontId="35" fillId="33" borderId="0" xfId="0" applyFont="1" applyFill="1" applyAlignment="1">
      <alignment vertical="top" wrapText="1"/>
    </xf>
    <xf numFmtId="0" fontId="42" fillId="33" borderId="0" xfId="0" applyFont="1" applyFill="1" applyAlignment="1">
      <alignment horizontal="justify" vertical="top" wrapText="1"/>
    </xf>
    <xf numFmtId="0" fontId="44" fillId="33" borderId="0" xfId="0" applyFont="1" applyFill="1" applyAlignment="1">
      <alignment horizontal="justify" vertical="top" wrapText="1"/>
    </xf>
    <xf numFmtId="0" fontId="0" fillId="33" borderId="0" xfId="0" applyFill="1" applyAlignment="1">
      <alignment vertical="top" wrapText="1"/>
    </xf>
    <xf numFmtId="0" fontId="35" fillId="33" borderId="0" xfId="0" applyFont="1" applyFill="1" applyAlignment="1">
      <alignment horizontal="justify" vertical="top" wrapText="1"/>
    </xf>
    <xf numFmtId="0" fontId="6" fillId="33" borderId="0" xfId="0" applyFont="1" applyFill="1" applyAlignment="1">
      <alignment horizontal="left" vertical="top" wrapText="1"/>
    </xf>
    <xf numFmtId="0" fontId="42" fillId="33" borderId="0" xfId="0" applyFont="1" applyFill="1" applyAlignment="1">
      <alignment horizontal="left" vertical="top" wrapText="1"/>
    </xf>
    <xf numFmtId="0" fontId="44" fillId="33" borderId="0" xfId="0" applyFont="1" applyFill="1" applyAlignment="1">
      <alignment vertical="top" wrapText="1"/>
    </xf>
    <xf numFmtId="0" fontId="41" fillId="33" borderId="0" xfId="0" applyFont="1" applyFill="1" applyAlignment="1">
      <alignment horizontal="justify" vertical="top" wrapText="1"/>
    </xf>
    <xf numFmtId="0" fontId="36" fillId="33" borderId="0" xfId="0" applyFont="1" applyFill="1" applyAlignment="1">
      <alignment horizontal="justify" vertical="top" wrapText="1"/>
    </xf>
    <xf numFmtId="0" fontId="50" fillId="33" borderId="0" xfId="0" applyFont="1" applyFill="1" applyAlignment="1">
      <alignment horizontal="left" vertical="top" wrapText="1"/>
    </xf>
    <xf numFmtId="0" fontId="50" fillId="33" borderId="0" xfId="0" applyFont="1" applyFill="1" applyAlignment="1">
      <alignment horizontal="center" vertical="top" wrapText="1"/>
    </xf>
    <xf numFmtId="0" fontId="52" fillId="33" borderId="0" xfId="0" applyFont="1" applyFill="1" applyAlignment="1">
      <alignment horizontal="justify" vertical="top" wrapText="1"/>
    </xf>
    <xf numFmtId="0" fontId="53" fillId="33" borderId="0" xfId="0" applyFont="1" applyFill="1" applyAlignment="1">
      <alignment horizontal="justify" vertical="top" wrapText="1"/>
    </xf>
    <xf numFmtId="0" fontId="47" fillId="33" borderId="0" xfId="0" applyFont="1" applyFill="1" applyAlignment="1">
      <alignment horizontal="center" vertical="top" wrapText="1"/>
    </xf>
    <xf numFmtId="0" fontId="47" fillId="33" borderId="0" xfId="0" applyFont="1" applyFill="1" applyAlignment="1">
      <alignment horizontal="left" vertical="top" wrapText="1"/>
    </xf>
    <xf numFmtId="0" fontId="55" fillId="33" borderId="0" xfId="0" applyFont="1" applyFill="1" applyAlignment="1">
      <alignment horizontal="left" vertical="top" wrapText="1"/>
    </xf>
    <xf numFmtId="0" fontId="55" fillId="33" borderId="0" xfId="0" applyFont="1" applyFill="1" applyAlignment="1">
      <alignment vertical="top" wrapText="1"/>
    </xf>
    <xf numFmtId="0" fontId="55" fillId="33" borderId="0" xfId="0" applyFont="1" applyFill="1" applyAlignment="1">
      <alignment horizontal="justify" vertical="top" wrapText="1"/>
    </xf>
    <xf numFmtId="0" fontId="49" fillId="33" borderId="0" xfId="0" applyFont="1" applyFill="1" applyAlignment="1">
      <alignment horizontal="justify" vertical="top" wrapText="1"/>
    </xf>
    <xf numFmtId="0" fontId="57" fillId="33" borderId="0" xfId="0" applyFont="1" applyFill="1" applyAlignment="1">
      <alignment horizontal="left" vertical="top" wrapText="1"/>
    </xf>
    <xf numFmtId="0" fontId="21" fillId="33" borderId="0" xfId="53" applyFill="1" applyAlignment="1" applyProtection="1">
      <alignment horizontal="justify" vertical="top" wrapText="1"/>
      <protection/>
    </xf>
    <xf numFmtId="0" fontId="42" fillId="33" borderId="0" xfId="0" applyFont="1" applyFill="1" applyAlignment="1">
      <alignment horizontal="justify" wrapText="1"/>
    </xf>
    <xf numFmtId="0" fontId="35" fillId="33" borderId="0" xfId="0" applyFont="1" applyFill="1" applyAlignment="1">
      <alignment horizontal="justify" wrapText="1"/>
    </xf>
    <xf numFmtId="0" fontId="0" fillId="33" borderId="0" xfId="0" applyFill="1" applyAlignment="1">
      <alignment wrapText="1"/>
    </xf>
    <xf numFmtId="0" fontId="37" fillId="33" borderId="0" xfId="0" applyFont="1" applyFill="1" applyBorder="1" applyAlignment="1">
      <alignment horizontal="right" wrapText="1"/>
    </xf>
    <xf numFmtId="0" fontId="4" fillId="33" borderId="0" xfId="0" applyFont="1" applyFill="1" applyBorder="1" applyAlignment="1">
      <alignment wrapText="1"/>
    </xf>
    <xf numFmtId="0" fontId="37" fillId="33" borderId="0" xfId="0" applyFont="1" applyFill="1" applyBorder="1" applyAlignment="1">
      <alignment horizontal="left" wrapText="1"/>
    </xf>
    <xf numFmtId="0" fontId="39" fillId="33" borderId="0" xfId="0" applyFont="1" applyFill="1" applyBorder="1" applyAlignment="1">
      <alignment horizontal="left" wrapText="1"/>
    </xf>
    <xf numFmtId="0" fontId="6" fillId="33" borderId="0" xfId="0" applyFont="1" applyFill="1" applyBorder="1" applyAlignment="1">
      <alignment horizontal="left" wrapText="1"/>
    </xf>
    <xf numFmtId="0" fontId="38" fillId="33" borderId="0" xfId="0" applyFont="1" applyFill="1" applyBorder="1" applyAlignment="1">
      <alignment horizontal="right" wrapText="1"/>
    </xf>
    <xf numFmtId="0" fontId="58" fillId="33" borderId="0" xfId="0" applyFont="1" applyFill="1" applyBorder="1" applyAlignment="1">
      <alignment wrapText="1"/>
    </xf>
    <xf numFmtId="0" fontId="38" fillId="33" borderId="0" xfId="0" applyFont="1" applyFill="1" applyBorder="1" applyAlignment="1">
      <alignment wrapText="1"/>
    </xf>
    <xf numFmtId="0" fontId="21" fillId="33" borderId="0" xfId="53" applyFill="1" applyBorder="1" applyAlignment="1" applyProtection="1">
      <alignment wrapText="1"/>
      <protection/>
    </xf>
    <xf numFmtId="0" fontId="35" fillId="33" borderId="0" xfId="0" applyFont="1" applyFill="1" applyBorder="1" applyAlignment="1">
      <alignment wrapText="1"/>
    </xf>
    <xf numFmtId="0" fontId="21" fillId="33" borderId="0" xfId="53" applyFill="1" applyBorder="1" applyAlignment="1" applyProtection="1">
      <alignment horizontal="left" wrapText="1"/>
      <protection/>
    </xf>
    <xf numFmtId="0" fontId="39" fillId="33" borderId="0" xfId="0" applyFont="1" applyFill="1" applyBorder="1" applyAlignment="1">
      <alignment horizontal="left" vertical="top" wrapText="1"/>
    </xf>
    <xf numFmtId="0" fontId="42" fillId="33" borderId="0" xfId="0" applyFont="1" applyFill="1" applyBorder="1" applyAlignment="1">
      <alignment horizontal="justify" vertical="top" wrapText="1"/>
    </xf>
    <xf numFmtId="0" fontId="44" fillId="33" borderId="0" xfId="0" applyFont="1" applyFill="1" applyBorder="1" applyAlignment="1">
      <alignment horizontal="justify" vertical="top" wrapText="1"/>
    </xf>
    <xf numFmtId="0" fontId="35" fillId="33" borderId="0" xfId="0" applyFont="1" applyFill="1" applyBorder="1" applyAlignment="1">
      <alignment vertical="top" wrapText="1"/>
    </xf>
    <xf numFmtId="0" fontId="46" fillId="33" borderId="0" xfId="0" applyFont="1" applyFill="1" applyBorder="1" applyAlignment="1">
      <alignment horizontal="justify" vertical="top" wrapText="1"/>
    </xf>
    <xf numFmtId="0" fontId="35" fillId="33" borderId="0" xfId="0" applyFont="1" applyFill="1" applyBorder="1" applyAlignment="1">
      <alignment horizontal="justify" vertical="top" wrapText="1"/>
    </xf>
    <xf numFmtId="0" fontId="45" fillId="33" borderId="0" xfId="0" applyFont="1" applyFill="1" applyBorder="1" applyAlignment="1">
      <alignment horizontal="justify" vertical="top" wrapText="1"/>
    </xf>
    <xf numFmtId="0" fontId="48" fillId="33" borderId="0" xfId="0" applyFont="1" applyFill="1" applyBorder="1" applyAlignment="1">
      <alignment horizontal="justify" vertical="top" wrapText="1"/>
    </xf>
    <xf numFmtId="0" fontId="39" fillId="33" borderId="0" xfId="0" applyFont="1" applyFill="1" applyBorder="1" applyAlignment="1">
      <alignment vertical="top" wrapText="1"/>
    </xf>
    <xf numFmtId="0" fontId="6" fillId="33" borderId="0" xfId="0" applyFont="1" applyFill="1" applyBorder="1" applyAlignment="1">
      <alignment horizontal="left" vertical="top" wrapText="1"/>
    </xf>
    <xf numFmtId="0" fontId="36" fillId="33" borderId="0" xfId="0" applyFont="1" applyFill="1" applyBorder="1" applyAlignment="1">
      <alignment vertical="top" wrapText="1"/>
    </xf>
    <xf numFmtId="0" fontId="38" fillId="33" borderId="0" xfId="0" applyFont="1" applyFill="1" applyBorder="1" applyAlignment="1">
      <alignment horizontal="center" vertical="top" wrapText="1"/>
    </xf>
    <xf numFmtId="0" fontId="42" fillId="33" borderId="0" xfId="0" applyFont="1" applyFill="1" applyBorder="1" applyAlignment="1">
      <alignment horizontal="left" vertical="top" wrapText="1"/>
    </xf>
    <xf numFmtId="0" fontId="44" fillId="33" borderId="0" xfId="0" applyFont="1" applyFill="1" applyBorder="1" applyAlignment="1">
      <alignment vertical="top" wrapText="1"/>
    </xf>
    <xf numFmtId="0" fontId="42" fillId="33" borderId="0" xfId="0" applyFont="1" applyFill="1" applyBorder="1" applyAlignment="1">
      <alignment vertical="top" wrapText="1"/>
    </xf>
    <xf numFmtId="0" fontId="21" fillId="33" borderId="0" xfId="53" applyFont="1" applyFill="1" applyAlignment="1" applyProtection="1">
      <alignment wrapText="1"/>
      <protection/>
    </xf>
    <xf numFmtId="0" fontId="21" fillId="33" borderId="0" xfId="53" applyFont="1" applyFill="1" applyAlignment="1" applyProtection="1">
      <alignment horizontal="left" wrapText="1"/>
      <protection/>
    </xf>
    <xf numFmtId="0" fontId="15" fillId="37" borderId="20" xfId="0" applyFont="1" applyFill="1" applyBorder="1" applyAlignment="1">
      <alignment horizontal="left"/>
    </xf>
    <xf numFmtId="0" fontId="14" fillId="37" borderId="18" xfId="0" applyFont="1" applyFill="1" applyBorder="1" applyAlignment="1">
      <alignment/>
    </xf>
    <xf numFmtId="0" fontId="21" fillId="33" borderId="0" xfId="53" applyFill="1" applyBorder="1" applyAlignment="1" applyProtection="1">
      <alignment vertical="top"/>
      <protection/>
    </xf>
    <xf numFmtId="0" fontId="21" fillId="33" borderId="0" xfId="53" applyFill="1" applyBorder="1" applyAlignment="1" applyProtection="1">
      <alignment vertical="top" wrapText="1"/>
      <protection/>
    </xf>
    <xf numFmtId="0" fontId="21" fillId="33" borderId="0" xfId="53" applyFill="1" applyAlignment="1" applyProtection="1">
      <alignment horizontal="left" vertical="top" wrapText="1"/>
      <protection/>
    </xf>
    <xf numFmtId="0" fontId="38" fillId="34" borderId="0" xfId="0" applyFont="1" applyFill="1" applyBorder="1" applyAlignment="1">
      <alignment wrapText="1"/>
    </xf>
    <xf numFmtId="0" fontId="38" fillId="34" borderId="12" xfId="0" applyFont="1" applyFill="1" applyBorder="1" applyAlignment="1">
      <alignment wrapText="1"/>
    </xf>
    <xf numFmtId="0" fontId="21" fillId="34" borderId="0" xfId="53" applyFill="1" applyBorder="1" applyAlignment="1" applyProtection="1">
      <alignment wrapText="1"/>
      <protection/>
    </xf>
    <xf numFmtId="0" fontId="21" fillId="34" borderId="12" xfId="53" applyFill="1" applyBorder="1" applyAlignment="1" applyProtection="1">
      <alignment wrapText="1"/>
      <protection/>
    </xf>
    <xf numFmtId="0" fontId="35" fillId="34" borderId="0" xfId="0" applyFont="1" applyFill="1" applyBorder="1" applyAlignment="1">
      <alignment wrapText="1"/>
    </xf>
    <xf numFmtId="0" fontId="35" fillId="34" borderId="12" xfId="0" applyFont="1" applyFill="1" applyBorder="1" applyAlignment="1">
      <alignment wrapText="1"/>
    </xf>
    <xf numFmtId="0" fontId="21" fillId="34" borderId="0" xfId="53" applyFill="1" applyBorder="1" applyAlignment="1" applyProtection="1">
      <alignment horizontal="left" wrapText="1"/>
      <protection/>
    </xf>
    <xf numFmtId="0" fontId="21" fillId="34" borderId="12" xfId="53" applyFill="1" applyBorder="1" applyAlignment="1" applyProtection="1">
      <alignment horizontal="left" wrapText="1"/>
      <protection/>
    </xf>
    <xf numFmtId="0" fontId="38" fillId="34" borderId="14" xfId="0" applyFont="1" applyFill="1" applyBorder="1" applyAlignment="1">
      <alignment wrapText="1"/>
    </xf>
    <xf numFmtId="0" fontId="38" fillId="34" borderId="13" xfId="0" applyFont="1" applyFill="1" applyBorder="1" applyAlignment="1">
      <alignment wrapText="1"/>
    </xf>
    <xf numFmtId="0" fontId="0" fillId="34" borderId="10" xfId="0" applyFill="1" applyBorder="1" applyAlignment="1">
      <alignment vertical="top"/>
    </xf>
    <xf numFmtId="0" fontId="0" fillId="34" borderId="11" xfId="0" applyFill="1" applyBorder="1" applyAlignment="1">
      <alignment vertical="top"/>
    </xf>
    <xf numFmtId="0" fontId="42" fillId="34" borderId="0" xfId="0" applyFont="1" applyFill="1" applyBorder="1" applyAlignment="1">
      <alignment horizontal="justify" vertical="top" wrapText="1"/>
    </xf>
    <xf numFmtId="0" fontId="42" fillId="34" borderId="12" xfId="0" applyFont="1" applyFill="1" applyBorder="1" applyAlignment="1">
      <alignment horizontal="justify" vertical="top" wrapText="1"/>
    </xf>
    <xf numFmtId="0" fontId="44" fillId="34" borderId="0" xfId="0" applyFont="1" applyFill="1" applyBorder="1" applyAlignment="1">
      <alignment horizontal="justify" vertical="top" wrapText="1"/>
    </xf>
    <xf numFmtId="0" fontId="44" fillId="34" borderId="12" xfId="0" applyFont="1" applyFill="1" applyBorder="1" applyAlignment="1">
      <alignment horizontal="justify" vertical="top" wrapText="1"/>
    </xf>
    <xf numFmtId="0" fontId="45" fillId="34" borderId="0" xfId="0" applyFont="1" applyFill="1" applyAlignment="1">
      <alignment horizontal="justify"/>
    </xf>
    <xf numFmtId="0" fontId="42" fillId="34" borderId="14" xfId="0" applyFont="1" applyFill="1" applyBorder="1" applyAlignment="1">
      <alignment horizontal="justify" vertical="top" wrapText="1"/>
    </xf>
    <xf numFmtId="0" fontId="42" fillId="34" borderId="13" xfId="0" applyFont="1" applyFill="1" applyBorder="1" applyAlignment="1">
      <alignment horizontal="justify" vertical="top" wrapText="1"/>
    </xf>
    <xf numFmtId="0" fontId="35" fillId="34" borderId="0" xfId="0" applyFont="1" applyFill="1" applyBorder="1" applyAlignment="1">
      <alignment vertical="top" wrapText="1"/>
    </xf>
    <xf numFmtId="0" fontId="35" fillId="34" borderId="12" xfId="0" applyFont="1" applyFill="1" applyBorder="1" applyAlignment="1">
      <alignment vertical="top" wrapText="1"/>
    </xf>
    <xf numFmtId="0" fontId="46" fillId="34" borderId="12" xfId="0" applyFont="1" applyFill="1" applyBorder="1" applyAlignment="1">
      <alignment horizontal="justify" vertical="top" wrapText="1"/>
    </xf>
    <xf numFmtId="0" fontId="35" fillId="34" borderId="0" xfId="0" applyFont="1" applyFill="1" applyBorder="1" applyAlignment="1">
      <alignment horizontal="justify" vertical="top" wrapText="1"/>
    </xf>
    <xf numFmtId="0" fontId="35" fillId="34" borderId="12" xfId="0" applyFont="1" applyFill="1" applyBorder="1" applyAlignment="1">
      <alignment horizontal="justify" vertical="top" wrapText="1"/>
    </xf>
    <xf numFmtId="0" fontId="45" fillId="34" borderId="0" xfId="0" applyFont="1" applyFill="1" applyBorder="1" applyAlignment="1">
      <alignment horizontal="justify" vertical="top" wrapText="1"/>
    </xf>
    <xf numFmtId="0" fontId="45" fillId="34" borderId="12" xfId="0" applyFont="1" applyFill="1" applyBorder="1" applyAlignment="1">
      <alignment horizontal="justify" vertical="top" wrapText="1"/>
    </xf>
    <xf numFmtId="0" fontId="48" fillId="34" borderId="0" xfId="0" applyFont="1" applyFill="1" applyBorder="1" applyAlignment="1">
      <alignment horizontal="justify" vertical="top" wrapText="1"/>
    </xf>
    <xf numFmtId="0" fontId="48" fillId="34" borderId="12" xfId="0" applyFont="1" applyFill="1" applyBorder="1" applyAlignment="1">
      <alignment horizontal="justify" vertical="top" wrapText="1"/>
    </xf>
    <xf numFmtId="0" fontId="44" fillId="34" borderId="14" xfId="0" applyFont="1" applyFill="1" applyBorder="1" applyAlignment="1">
      <alignment horizontal="justify" vertical="top" wrapText="1"/>
    </xf>
    <xf numFmtId="0" fontId="44" fillId="34" borderId="13" xfId="0" applyFont="1" applyFill="1" applyBorder="1" applyAlignment="1">
      <alignment horizontal="justify" vertical="top" wrapText="1"/>
    </xf>
    <xf numFmtId="0" fontId="38" fillId="35" borderId="16" xfId="0" applyFont="1" applyFill="1" applyBorder="1" applyAlignment="1">
      <alignment horizontal="right" wrapText="1"/>
    </xf>
    <xf numFmtId="0" fontId="38" fillId="35" borderId="17" xfId="0" applyFont="1" applyFill="1" applyBorder="1" applyAlignment="1">
      <alignment horizontal="right" wrapText="1"/>
    </xf>
    <xf numFmtId="0" fontId="0" fillId="35" borderId="10" xfId="0" applyFill="1" applyBorder="1" applyAlignment="1">
      <alignment/>
    </xf>
    <xf numFmtId="0" fontId="58" fillId="35" borderId="0" xfId="0" applyFont="1" applyFill="1" applyBorder="1" applyAlignment="1">
      <alignment wrapText="1"/>
    </xf>
    <xf numFmtId="0" fontId="58" fillId="35" borderId="12" xfId="0" applyFont="1" applyFill="1" applyBorder="1" applyAlignment="1">
      <alignment wrapText="1"/>
    </xf>
    <xf numFmtId="0" fontId="0" fillId="35" borderId="11" xfId="0" applyFill="1" applyBorder="1" applyAlignment="1">
      <alignment/>
    </xf>
    <xf numFmtId="0" fontId="38" fillId="35" borderId="14" xfId="0" applyFont="1" applyFill="1" applyBorder="1" applyAlignment="1">
      <alignment wrapText="1"/>
    </xf>
    <xf numFmtId="0" fontId="38" fillId="35" borderId="13" xfId="0" applyFont="1" applyFill="1" applyBorder="1" applyAlignment="1">
      <alignment wrapText="1"/>
    </xf>
    <xf numFmtId="0" fontId="0" fillId="35" borderId="15" xfId="0" applyFont="1" applyFill="1" applyBorder="1" applyAlignment="1">
      <alignment/>
    </xf>
    <xf numFmtId="0" fontId="0" fillId="35" borderId="10" xfId="0" applyFont="1" applyFill="1" applyBorder="1" applyAlignment="1">
      <alignment vertical="top"/>
    </xf>
    <xf numFmtId="0" fontId="39" fillId="35" borderId="0" xfId="0" applyFont="1" applyFill="1" applyBorder="1" applyAlignment="1">
      <alignment horizontal="left" vertical="top" wrapText="1"/>
    </xf>
    <xf numFmtId="0" fontId="39" fillId="35" borderId="12" xfId="0" applyFont="1" applyFill="1" applyBorder="1" applyAlignment="1">
      <alignment horizontal="left" vertical="top" wrapText="1"/>
    </xf>
    <xf numFmtId="0" fontId="0" fillId="35" borderId="11" xfId="0" applyFont="1" applyFill="1" applyBorder="1" applyAlignment="1">
      <alignment vertical="top"/>
    </xf>
    <xf numFmtId="0" fontId="39" fillId="35" borderId="14" xfId="0" applyFont="1" applyFill="1" applyBorder="1" applyAlignment="1">
      <alignment horizontal="left" vertical="top" wrapText="1"/>
    </xf>
    <xf numFmtId="0" fontId="39" fillId="35" borderId="13" xfId="0" applyFont="1" applyFill="1" applyBorder="1" applyAlignment="1">
      <alignment horizontal="left" vertical="top" wrapText="1"/>
    </xf>
    <xf numFmtId="0" fontId="0" fillId="35" borderId="15" xfId="0" applyFill="1" applyBorder="1" applyAlignment="1">
      <alignment vertical="top"/>
    </xf>
    <xf numFmtId="0" fontId="44" fillId="35" borderId="16" xfId="0" applyFont="1" applyFill="1" applyBorder="1" applyAlignment="1">
      <alignment horizontal="justify" vertical="top" wrapText="1"/>
    </xf>
    <xf numFmtId="0" fontId="44" fillId="35" borderId="17" xfId="0" applyFont="1" applyFill="1" applyBorder="1" applyAlignment="1">
      <alignment horizontal="justify" vertical="top" wrapText="1"/>
    </xf>
    <xf numFmtId="0" fontId="0" fillId="35" borderId="10" xfId="0" applyFill="1" applyBorder="1" applyAlignment="1">
      <alignment vertical="top"/>
    </xf>
    <xf numFmtId="0" fontId="6" fillId="35" borderId="0" xfId="0" applyFont="1" applyFill="1" applyBorder="1" applyAlignment="1">
      <alignment horizontal="left" vertical="top" wrapText="1"/>
    </xf>
    <xf numFmtId="0" fontId="6" fillId="35" borderId="12" xfId="0" applyFont="1" applyFill="1" applyBorder="1" applyAlignment="1">
      <alignment horizontal="left" vertical="top" wrapText="1"/>
    </xf>
    <xf numFmtId="0" fontId="0" fillId="35" borderId="11" xfId="0" applyFill="1" applyBorder="1" applyAlignment="1">
      <alignment vertical="top"/>
    </xf>
    <xf numFmtId="0" fontId="35" fillId="35" borderId="14" xfId="0" applyFont="1" applyFill="1" applyBorder="1" applyAlignment="1">
      <alignment vertical="top" wrapText="1"/>
    </xf>
    <xf numFmtId="0" fontId="35" fillId="35" borderId="13" xfId="0" applyFont="1" applyFill="1" applyBorder="1" applyAlignment="1">
      <alignment vertical="top" wrapText="1"/>
    </xf>
    <xf numFmtId="0" fontId="42" fillId="35" borderId="16" xfId="0" applyFont="1" applyFill="1" applyBorder="1" applyAlignment="1">
      <alignment horizontal="justify" vertical="top" wrapText="1"/>
    </xf>
    <xf numFmtId="0" fontId="42" fillId="35" borderId="17" xfId="0" applyFont="1" applyFill="1" applyBorder="1" applyAlignment="1">
      <alignment horizontal="justify" vertical="top" wrapText="1"/>
    </xf>
    <xf numFmtId="0" fontId="36" fillId="35" borderId="14" xfId="0" applyFont="1" applyFill="1" applyBorder="1" applyAlignment="1">
      <alignment vertical="top" wrapText="1"/>
    </xf>
    <xf numFmtId="0" fontId="36" fillId="35" borderId="13" xfId="0" applyFont="1" applyFill="1" applyBorder="1" applyAlignment="1">
      <alignment vertical="top" wrapText="1"/>
    </xf>
    <xf numFmtId="0" fontId="29" fillId="35" borderId="15" xfId="0" applyFont="1" applyFill="1" applyBorder="1" applyAlignment="1">
      <alignment vertical="top"/>
    </xf>
    <xf numFmtId="0" fontId="70" fillId="35" borderId="16" xfId="0" applyFont="1" applyFill="1" applyBorder="1" applyAlignment="1">
      <alignment horizontal="justify" vertical="top" wrapText="1"/>
    </xf>
    <xf numFmtId="0" fontId="70" fillId="35" borderId="17" xfId="0" applyFont="1" applyFill="1" applyBorder="1" applyAlignment="1">
      <alignment horizontal="justify" vertical="top" wrapText="1"/>
    </xf>
    <xf numFmtId="0" fontId="41" fillId="35" borderId="14" xfId="0" applyFont="1" applyFill="1" applyBorder="1" applyAlignment="1">
      <alignment horizontal="justify" vertical="top" wrapText="1"/>
    </xf>
    <xf numFmtId="0" fontId="41" fillId="35" borderId="13" xfId="0" applyFont="1" applyFill="1" applyBorder="1" applyAlignment="1">
      <alignment horizontal="justify" vertical="top" wrapText="1"/>
    </xf>
    <xf numFmtId="0" fontId="36" fillId="35" borderId="16" xfId="0" applyFont="1" applyFill="1" applyBorder="1" applyAlignment="1">
      <alignment horizontal="justify" vertical="top" wrapText="1"/>
    </xf>
    <xf numFmtId="0" fontId="36" fillId="35" borderId="17" xfId="0" applyFont="1" applyFill="1" applyBorder="1" applyAlignment="1">
      <alignment horizontal="justify" vertical="top" wrapText="1"/>
    </xf>
    <xf numFmtId="0" fontId="14" fillId="35" borderId="15" xfId="0" applyFont="1" applyFill="1" applyBorder="1" applyAlignment="1">
      <alignment vertical="top"/>
    </xf>
    <xf numFmtId="0" fontId="55" fillId="35" borderId="16" xfId="0" applyFont="1" applyFill="1" applyBorder="1" applyAlignment="1">
      <alignment horizontal="justify" vertical="top" wrapText="1"/>
    </xf>
    <xf numFmtId="0" fontId="55" fillId="35" borderId="17" xfId="0" applyFont="1" applyFill="1" applyBorder="1" applyAlignment="1">
      <alignment horizontal="justify" vertical="top" wrapText="1"/>
    </xf>
    <xf numFmtId="0" fontId="14" fillId="35" borderId="10" xfId="0" applyFont="1" applyFill="1" applyBorder="1" applyAlignment="1">
      <alignment vertical="top"/>
    </xf>
    <xf numFmtId="0" fontId="71" fillId="35" borderId="0" xfId="0" applyFont="1" applyFill="1" applyBorder="1" applyAlignment="1">
      <alignment horizontal="left" vertical="top" wrapText="1"/>
    </xf>
    <xf numFmtId="0" fontId="71" fillId="35" borderId="12" xfId="0" applyFont="1" applyFill="1" applyBorder="1" applyAlignment="1">
      <alignment horizontal="left" vertical="top" wrapText="1"/>
    </xf>
    <xf numFmtId="0" fontId="14" fillId="35" borderId="11" xfId="0" applyFont="1" applyFill="1" applyBorder="1" applyAlignment="1">
      <alignment vertical="top"/>
    </xf>
    <xf numFmtId="0" fontId="74" fillId="35" borderId="14" xfId="0" applyFont="1" applyFill="1" applyBorder="1" applyAlignment="1">
      <alignment horizontal="justify" vertical="top" wrapText="1"/>
    </xf>
    <xf numFmtId="0" fontId="74" fillId="35" borderId="13" xfId="0" applyFont="1" applyFill="1" applyBorder="1" applyAlignment="1">
      <alignment horizontal="justify" vertical="top" wrapText="1"/>
    </xf>
    <xf numFmtId="0" fontId="42" fillId="34" borderId="0" xfId="0" applyFont="1" applyFill="1" applyAlignment="1">
      <alignment vertical="top" wrapText="1"/>
    </xf>
    <xf numFmtId="0" fontId="21" fillId="34" borderId="12" xfId="53" applyFill="1" applyBorder="1" applyAlignment="1" applyProtection="1">
      <alignment horizontal="justify" vertical="top" wrapText="1"/>
      <protection/>
    </xf>
    <xf numFmtId="0" fontId="42" fillId="34" borderId="0" xfId="0" applyFont="1" applyFill="1" applyBorder="1" applyAlignment="1">
      <alignment horizontal="justify" wrapText="1"/>
    </xf>
    <xf numFmtId="0" fontId="42" fillId="34" borderId="12" xfId="0" applyFont="1" applyFill="1" applyBorder="1" applyAlignment="1">
      <alignment horizontal="justify" wrapText="1"/>
    </xf>
    <xf numFmtId="0" fontId="35" fillId="34" borderId="14" xfId="0" applyFont="1" applyFill="1" applyBorder="1" applyAlignment="1">
      <alignment horizontal="justify" wrapText="1"/>
    </xf>
    <xf numFmtId="0" fontId="35" fillId="34" borderId="13" xfId="0" applyFont="1" applyFill="1" applyBorder="1" applyAlignment="1">
      <alignment horizontal="justify" wrapText="1"/>
    </xf>
    <xf numFmtId="0" fontId="50" fillId="34" borderId="0" xfId="0" applyFont="1" applyFill="1" applyBorder="1" applyAlignment="1">
      <alignment horizontal="center" vertical="top" wrapText="1"/>
    </xf>
    <xf numFmtId="0" fontId="57" fillId="34" borderId="12" xfId="0" applyFont="1" applyFill="1" applyBorder="1" applyAlignment="1">
      <alignment horizontal="left" vertical="top" wrapText="1"/>
    </xf>
    <xf numFmtId="0" fontId="57" fillId="34" borderId="0" xfId="0" applyFont="1" applyFill="1" applyBorder="1" applyAlignment="1">
      <alignment horizontal="left" vertical="top" wrapText="1"/>
    </xf>
    <xf numFmtId="0" fontId="52" fillId="34" borderId="0" xfId="0" applyFont="1" applyFill="1" applyBorder="1" applyAlignment="1">
      <alignment horizontal="justify" vertical="top" wrapText="1"/>
    </xf>
    <xf numFmtId="0" fontId="52" fillId="34" borderId="12" xfId="0" applyFont="1" applyFill="1" applyBorder="1" applyAlignment="1">
      <alignment horizontal="justify" vertical="top" wrapText="1"/>
    </xf>
    <xf numFmtId="0" fontId="14" fillId="34" borderId="10" xfId="0" applyFont="1" applyFill="1" applyBorder="1" applyAlignment="1">
      <alignment vertical="top"/>
    </xf>
    <xf numFmtId="0" fontId="75" fillId="34" borderId="0" xfId="0" applyFont="1" applyFill="1" applyBorder="1" applyAlignment="1">
      <alignment horizontal="justify" vertical="top" wrapText="1"/>
    </xf>
    <xf numFmtId="0" fontId="75" fillId="34" borderId="12" xfId="0" applyFont="1" applyFill="1" applyBorder="1" applyAlignment="1">
      <alignment horizontal="justify" vertical="top" wrapText="1"/>
    </xf>
    <xf numFmtId="0" fontId="55" fillId="34" borderId="0" xfId="0" applyFont="1" applyFill="1" applyBorder="1" applyAlignment="1">
      <alignment horizontal="justify" vertical="top" wrapText="1"/>
    </xf>
    <xf numFmtId="0" fontId="55" fillId="34" borderId="12" xfId="0" applyFont="1" applyFill="1" applyBorder="1" applyAlignment="1">
      <alignment horizontal="justify" vertical="top" wrapText="1"/>
    </xf>
    <xf numFmtId="0" fontId="55" fillId="34" borderId="0" xfId="0" applyFont="1" applyFill="1" applyBorder="1" applyAlignment="1">
      <alignment horizontal="left" vertical="top" wrapText="1"/>
    </xf>
    <xf numFmtId="0" fontId="55" fillId="34" borderId="12" xfId="0" applyFont="1" applyFill="1" applyBorder="1" applyAlignment="1">
      <alignment horizontal="left" vertical="top" wrapText="1"/>
    </xf>
    <xf numFmtId="0" fontId="55" fillId="34" borderId="0" xfId="0" applyFont="1" applyFill="1" applyBorder="1" applyAlignment="1">
      <alignment vertical="top" wrapText="1"/>
    </xf>
    <xf numFmtId="0" fontId="55" fillId="34" borderId="12" xfId="0" applyFont="1" applyFill="1" applyBorder="1" applyAlignment="1">
      <alignment vertical="top" wrapText="1"/>
    </xf>
    <xf numFmtId="0" fontId="77" fillId="34" borderId="0" xfId="0" applyFont="1" applyFill="1" applyBorder="1" applyAlignment="1">
      <alignment horizontal="justify" vertical="top" wrapText="1"/>
    </xf>
    <xf numFmtId="0" fontId="77" fillId="34" borderId="12" xfId="0" applyFont="1" applyFill="1" applyBorder="1" applyAlignment="1">
      <alignment horizontal="justify" vertical="top" wrapText="1"/>
    </xf>
    <xf numFmtId="0" fontId="14" fillId="34" borderId="11" xfId="0" applyFont="1" applyFill="1" applyBorder="1" applyAlignment="1">
      <alignment vertical="top"/>
    </xf>
    <xf numFmtId="0" fontId="55" fillId="34" borderId="14" xfId="0" applyFont="1" applyFill="1" applyBorder="1" applyAlignment="1">
      <alignment horizontal="justify" vertical="top" wrapText="1"/>
    </xf>
    <xf numFmtId="0" fontId="55" fillId="34" borderId="13" xfId="0" applyFont="1" applyFill="1" applyBorder="1" applyAlignment="1">
      <alignment horizontal="justify" vertical="top" wrapText="1"/>
    </xf>
    <xf numFmtId="0" fontId="36" fillId="34" borderId="0" xfId="0" applyFont="1" applyFill="1" applyBorder="1" applyAlignment="1">
      <alignment horizontal="justify" vertical="top" wrapText="1"/>
    </xf>
    <xf numFmtId="0" fontId="36" fillId="34" borderId="12" xfId="0" applyFont="1" applyFill="1" applyBorder="1" applyAlignment="1">
      <alignment horizontal="justify" vertical="top" wrapText="1"/>
    </xf>
    <xf numFmtId="0" fontId="38" fillId="34" borderId="0" xfId="0" applyFont="1" applyFill="1" applyBorder="1" applyAlignment="1">
      <alignment horizontal="center" vertical="top" wrapText="1"/>
    </xf>
    <xf numFmtId="0" fontId="47" fillId="34" borderId="12" xfId="0" applyFont="1" applyFill="1" applyBorder="1" applyAlignment="1">
      <alignment horizontal="center" vertical="top" wrapText="1"/>
    </xf>
    <xf numFmtId="0" fontId="47" fillId="34" borderId="0" xfId="0" applyFont="1" applyFill="1" applyBorder="1" applyAlignment="1">
      <alignment horizontal="center" vertical="top" wrapText="1"/>
    </xf>
    <xf numFmtId="0" fontId="42" fillId="34" borderId="0" xfId="0" applyFont="1" applyFill="1" applyBorder="1" applyAlignment="1">
      <alignment horizontal="left" vertical="top" wrapText="1"/>
    </xf>
    <xf numFmtId="0" fontId="42" fillId="34" borderId="12" xfId="0" applyFont="1" applyFill="1" applyBorder="1" applyAlignment="1">
      <alignment horizontal="left" vertical="top" wrapText="1"/>
    </xf>
    <xf numFmtId="0" fontId="0" fillId="34" borderId="10" xfId="0" applyFill="1" applyBorder="1" applyAlignment="1">
      <alignment horizontal="left" vertical="top"/>
    </xf>
    <xf numFmtId="0" fontId="50" fillId="34" borderId="12" xfId="0" applyFont="1" applyFill="1" applyBorder="1" applyAlignment="1">
      <alignment horizontal="left" vertical="top" wrapText="1"/>
    </xf>
    <xf numFmtId="0" fontId="50" fillId="34" borderId="12" xfId="0" applyFont="1" applyFill="1" applyBorder="1" applyAlignment="1">
      <alignment horizontal="center" vertical="top" wrapText="1"/>
    </xf>
    <xf numFmtId="0" fontId="44" fillId="34" borderId="0" xfId="0" applyFont="1" applyFill="1" applyBorder="1" applyAlignment="1">
      <alignment vertical="top" wrapText="1"/>
    </xf>
    <xf numFmtId="0" fontId="44" fillId="34" borderId="12" xfId="0" applyFont="1" applyFill="1" applyBorder="1" applyAlignment="1">
      <alignment vertical="top" wrapText="1"/>
    </xf>
    <xf numFmtId="0" fontId="53" fillId="34" borderId="0" xfId="0" applyFont="1" applyFill="1" applyBorder="1" applyAlignment="1">
      <alignment horizontal="justify" vertical="top" wrapText="1"/>
    </xf>
    <xf numFmtId="0" fontId="53" fillId="34" borderId="12" xfId="0" applyFont="1" applyFill="1" applyBorder="1" applyAlignment="1">
      <alignment horizontal="justify" vertical="top" wrapText="1"/>
    </xf>
    <xf numFmtId="0" fontId="36" fillId="34" borderId="14" xfId="0" applyFont="1" applyFill="1" applyBorder="1" applyAlignment="1">
      <alignment horizontal="justify" vertical="top" wrapText="1"/>
    </xf>
    <xf numFmtId="0" fontId="36" fillId="34" borderId="13" xfId="0" applyFont="1" applyFill="1" applyBorder="1" applyAlignment="1">
      <alignment horizontal="justify" vertical="top" wrapText="1"/>
    </xf>
    <xf numFmtId="0" fontId="36" fillId="34" borderId="0" xfId="0" applyFont="1" applyFill="1" applyBorder="1" applyAlignment="1">
      <alignment vertical="top" wrapText="1"/>
    </xf>
    <xf numFmtId="0" fontId="36" fillId="34" borderId="12" xfId="0" applyFont="1" applyFill="1" applyBorder="1" applyAlignment="1">
      <alignment vertical="top" wrapText="1"/>
    </xf>
    <xf numFmtId="0" fontId="38" fillId="34" borderId="12" xfId="0" applyFont="1" applyFill="1" applyBorder="1" applyAlignment="1">
      <alignment horizontal="center" vertical="top" wrapText="1"/>
    </xf>
    <xf numFmtId="0" fontId="59" fillId="34" borderId="0" xfId="0" applyFont="1" applyFill="1" applyBorder="1" applyAlignment="1">
      <alignment horizontal="justify" vertical="top" wrapText="1"/>
    </xf>
    <xf numFmtId="0" fontId="42" fillId="34" borderId="0" xfId="0" applyFont="1" applyFill="1" applyBorder="1" applyAlignment="1">
      <alignment vertical="top" wrapText="1"/>
    </xf>
    <xf numFmtId="0" fontId="42" fillId="34" borderId="12" xfId="0" applyFont="1" applyFill="1" applyBorder="1" applyAlignment="1">
      <alignment vertical="top" wrapText="1"/>
    </xf>
    <xf numFmtId="0" fontId="39" fillId="34" borderId="0" xfId="0" applyFont="1" applyFill="1" applyBorder="1" applyAlignment="1">
      <alignment vertical="top" wrapText="1"/>
    </xf>
    <xf numFmtId="0" fontId="39" fillId="34" borderId="12" xfId="0" applyFont="1" applyFill="1" applyBorder="1" applyAlignment="1">
      <alignment vertical="top" wrapText="1"/>
    </xf>
    <xf numFmtId="0" fontId="37" fillId="35" borderId="16" xfId="0" applyFont="1" applyFill="1" applyBorder="1" applyAlignment="1">
      <alignment horizontal="right" wrapText="1"/>
    </xf>
    <xf numFmtId="0" fontId="37" fillId="35" borderId="17" xfId="0" applyFont="1" applyFill="1" applyBorder="1" applyAlignment="1">
      <alignment horizontal="right" wrapText="1"/>
    </xf>
    <xf numFmtId="0" fontId="4" fillId="35" borderId="0" xfId="0" applyFont="1" applyFill="1" applyBorder="1" applyAlignment="1">
      <alignment wrapText="1"/>
    </xf>
    <xf numFmtId="0" fontId="4" fillId="35" borderId="12" xfId="0" applyFont="1" applyFill="1" applyBorder="1" applyAlignment="1">
      <alignment wrapText="1"/>
    </xf>
    <xf numFmtId="0" fontId="37" fillId="35" borderId="0" xfId="0" applyFont="1" applyFill="1" applyBorder="1" applyAlignment="1">
      <alignment horizontal="left" wrapText="1"/>
    </xf>
    <xf numFmtId="0" fontId="37" fillId="35" borderId="12" xfId="0" applyFont="1" applyFill="1" applyBorder="1" applyAlignment="1">
      <alignment horizontal="left" wrapText="1"/>
    </xf>
    <xf numFmtId="0" fontId="39" fillId="35" borderId="0" xfId="0" applyFont="1" applyFill="1" applyBorder="1" applyAlignment="1">
      <alignment horizontal="left" wrapText="1"/>
    </xf>
    <xf numFmtId="0" fontId="39" fillId="35" borderId="12" xfId="0" applyFont="1" applyFill="1" applyBorder="1" applyAlignment="1">
      <alignment horizontal="left" wrapText="1"/>
    </xf>
    <xf numFmtId="0" fontId="6" fillId="35" borderId="0" xfId="0" applyFont="1" applyFill="1" applyBorder="1" applyAlignment="1">
      <alignment horizontal="left" wrapText="1"/>
    </xf>
    <xf numFmtId="0" fontId="6" fillId="35" borderId="12" xfId="0" applyFont="1" applyFill="1" applyBorder="1" applyAlignment="1">
      <alignment horizontal="left" wrapText="1"/>
    </xf>
    <xf numFmtId="0" fontId="37" fillId="35" borderId="14" xfId="0" applyFont="1" applyFill="1" applyBorder="1" applyAlignment="1">
      <alignment horizontal="left" wrapText="1"/>
    </xf>
    <xf numFmtId="0" fontId="37" fillId="35" borderId="13" xfId="0" applyFont="1" applyFill="1" applyBorder="1" applyAlignment="1">
      <alignment horizontal="left" wrapText="1"/>
    </xf>
    <xf numFmtId="0" fontId="0" fillId="35" borderId="16" xfId="0" applyFill="1" applyBorder="1" applyAlignment="1">
      <alignment vertical="top" wrapText="1"/>
    </xf>
    <xf numFmtId="0" fontId="0" fillId="35" borderId="17" xfId="0" applyFill="1" applyBorder="1" applyAlignment="1">
      <alignment vertical="top" wrapText="1"/>
    </xf>
    <xf numFmtId="0" fontId="0" fillId="36" borderId="22" xfId="0" applyFont="1" applyFill="1" applyBorder="1" applyAlignment="1">
      <alignment vertical="top" wrapText="1"/>
    </xf>
    <xf numFmtId="0" fontId="0" fillId="36" borderId="23" xfId="0" applyFont="1" applyFill="1" applyBorder="1" applyAlignment="1">
      <alignment vertical="top" wrapText="1"/>
    </xf>
    <xf numFmtId="0" fontId="2" fillId="36" borderId="24" xfId="0" applyFont="1" applyFill="1" applyBorder="1" applyAlignment="1">
      <alignment vertical="top" wrapText="1"/>
    </xf>
    <xf numFmtId="0" fontId="78" fillId="34" borderId="21" xfId="53" applyFont="1" applyFill="1" applyBorder="1" applyAlignment="1" applyProtection="1">
      <alignment vertical="top"/>
      <protection/>
    </xf>
    <xf numFmtId="0" fontId="78" fillId="38" borderId="21" xfId="53" applyFont="1" applyFill="1" applyBorder="1" applyAlignment="1" applyProtection="1">
      <alignment vertical="top" wrapText="1"/>
      <protection/>
    </xf>
    <xf numFmtId="0" fontId="21" fillId="34" borderId="0" xfId="53" applyFont="1" applyFill="1" applyBorder="1" applyAlignment="1" applyProtection="1">
      <alignment wrapText="1"/>
      <protection/>
    </xf>
    <xf numFmtId="0" fontId="4" fillId="33" borderId="0" xfId="0" applyFont="1" applyFill="1" applyAlignment="1" applyProtection="1">
      <alignment horizontal="center"/>
      <protection locked="0"/>
    </xf>
    <xf numFmtId="0" fontId="4"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ill="1" applyAlignment="1" applyProtection="1">
      <alignment horizontal="left"/>
      <protection locked="0"/>
    </xf>
    <xf numFmtId="0" fontId="0" fillId="33" borderId="0" xfId="0" applyFill="1" applyBorder="1" applyAlignment="1" applyProtection="1">
      <alignment horizontal="center"/>
      <protection locked="0"/>
    </xf>
    <xf numFmtId="0" fontId="0" fillId="33" borderId="0" xfId="0" applyFill="1" applyBorder="1" applyAlignment="1" applyProtection="1">
      <alignment/>
      <protection locked="0"/>
    </xf>
    <xf numFmtId="0" fontId="0" fillId="39" borderId="24" xfId="0" applyFill="1" applyBorder="1" applyAlignment="1" applyProtection="1">
      <alignment/>
      <protection locked="0"/>
    </xf>
    <xf numFmtId="0" fontId="0" fillId="33" borderId="0" xfId="0" applyFill="1" applyBorder="1" applyAlignment="1" applyProtection="1">
      <alignment horizontal="left"/>
      <protection locked="0"/>
    </xf>
    <xf numFmtId="0" fontId="2" fillId="39" borderId="22" xfId="0" applyFont="1" applyFill="1" applyBorder="1" applyAlignment="1" applyProtection="1">
      <alignment horizontal="center"/>
      <protection locked="0"/>
    </xf>
    <xf numFmtId="0" fontId="5" fillId="33" borderId="0" xfId="0" applyFont="1" applyFill="1" applyBorder="1" applyAlignment="1" applyProtection="1">
      <alignment horizontal="left" wrapText="1"/>
      <protection locked="0"/>
    </xf>
    <xf numFmtId="0" fontId="0" fillId="39" borderId="23" xfId="0" applyFill="1" applyBorder="1" applyAlignment="1" applyProtection="1">
      <alignment/>
      <protection locked="0"/>
    </xf>
    <xf numFmtId="0" fontId="0" fillId="33" borderId="0" xfId="0" applyFill="1" applyBorder="1" applyAlignment="1" applyProtection="1">
      <alignment/>
      <protection locked="0"/>
    </xf>
    <xf numFmtId="0" fontId="79" fillId="33" borderId="0" xfId="0" applyFont="1" applyFill="1" applyBorder="1" applyAlignment="1" applyProtection="1">
      <alignment horizontal="center"/>
      <protection locked="0"/>
    </xf>
    <xf numFmtId="0" fontId="62" fillId="38" borderId="21" xfId="53" applyFont="1" applyFill="1" applyBorder="1" applyAlignment="1" applyProtection="1">
      <alignment horizontal="center"/>
      <protection locked="0"/>
    </xf>
    <xf numFmtId="0" fontId="6" fillId="40" borderId="20" xfId="0" applyFont="1" applyFill="1" applyBorder="1" applyAlignment="1" applyProtection="1">
      <alignment/>
      <protection locked="0"/>
    </xf>
    <xf numFmtId="0" fontId="6" fillId="40" borderId="19" xfId="0" applyFont="1" applyFill="1" applyBorder="1" applyAlignment="1" applyProtection="1">
      <alignment/>
      <protection locked="0"/>
    </xf>
    <xf numFmtId="0" fontId="60" fillId="40" borderId="19" xfId="53" applyFont="1" applyFill="1" applyBorder="1" applyAlignment="1" applyProtection="1">
      <alignment horizontal="left"/>
      <protection locked="0"/>
    </xf>
    <xf numFmtId="0" fontId="0" fillId="40" borderId="19" xfId="0" applyFill="1" applyBorder="1" applyAlignment="1" applyProtection="1">
      <alignment/>
      <protection locked="0"/>
    </xf>
    <xf numFmtId="0" fontId="0" fillId="40" borderId="19" xfId="0" applyFill="1" applyBorder="1" applyAlignment="1" applyProtection="1">
      <alignment horizontal="left"/>
      <protection locked="0"/>
    </xf>
    <xf numFmtId="0" fontId="0" fillId="40" borderId="18" xfId="0" applyFill="1" applyBorder="1" applyAlignment="1" applyProtection="1">
      <alignment/>
      <protection locked="0"/>
    </xf>
    <xf numFmtId="0" fontId="79" fillId="33" borderId="0" xfId="0" applyFont="1" applyFill="1" applyAlignment="1" applyProtection="1">
      <alignment horizontal="center"/>
      <protection locked="0"/>
    </xf>
    <xf numFmtId="0" fontId="0" fillId="34" borderId="10" xfId="0"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Border="1" applyAlignment="1" applyProtection="1">
      <alignment horizontal="left"/>
      <protection locked="0"/>
    </xf>
    <xf numFmtId="0" fontId="0" fillId="34" borderId="12" xfId="0" applyFill="1" applyBorder="1" applyAlignment="1" applyProtection="1">
      <alignment/>
      <protection locked="0"/>
    </xf>
    <xf numFmtId="0" fontId="20" fillId="38" borderId="21" xfId="0" applyFont="1" applyFill="1" applyBorder="1" applyAlignment="1" applyProtection="1">
      <alignment horizontal="left"/>
      <protection locked="0"/>
    </xf>
    <xf numFmtId="0" fontId="19" fillId="34" borderId="0" xfId="0" applyFont="1" applyFill="1" applyBorder="1" applyAlignment="1" applyProtection="1">
      <alignment horizontal="left"/>
      <protection locked="0"/>
    </xf>
    <xf numFmtId="0" fontId="0" fillId="34" borderId="0" xfId="0" applyFill="1" applyAlignment="1" applyProtection="1">
      <alignment/>
      <protection locked="0"/>
    </xf>
    <xf numFmtId="0" fontId="0" fillId="41" borderId="25" xfId="0" applyFill="1" applyBorder="1" applyAlignment="1" applyProtection="1">
      <alignment/>
      <protection locked="0"/>
    </xf>
    <xf numFmtId="0" fontId="0" fillId="41" borderId="26" xfId="0" applyFill="1" applyBorder="1" applyAlignment="1" applyProtection="1">
      <alignment/>
      <protection locked="0"/>
    </xf>
    <xf numFmtId="0" fontId="0" fillId="41" borderId="26" xfId="0" applyFill="1" applyBorder="1" applyAlignment="1" applyProtection="1">
      <alignment horizontal="left"/>
      <protection locked="0"/>
    </xf>
    <xf numFmtId="0" fontId="0" fillId="41" borderId="27" xfId="0" applyFill="1" applyBorder="1" applyAlignment="1" applyProtection="1">
      <alignment/>
      <protection locked="0"/>
    </xf>
    <xf numFmtId="0" fontId="0" fillId="41" borderId="28" xfId="0" applyFill="1" applyBorder="1" applyAlignment="1" applyProtection="1">
      <alignment/>
      <protection locked="0"/>
    </xf>
    <xf numFmtId="0" fontId="0" fillId="41" borderId="0" xfId="0" applyFill="1" applyBorder="1" applyAlignment="1" applyProtection="1">
      <alignment/>
      <protection locked="0"/>
    </xf>
    <xf numFmtId="0" fontId="67" fillId="41" borderId="0" xfId="0" applyFont="1" applyFill="1" applyBorder="1" applyAlignment="1" applyProtection="1">
      <alignment/>
      <protection locked="0"/>
    </xf>
    <xf numFmtId="0" fontId="0" fillId="41" borderId="0" xfId="0" applyFill="1" applyBorder="1" applyAlignment="1" applyProtection="1">
      <alignment horizontal="left"/>
      <protection locked="0"/>
    </xf>
    <xf numFmtId="0" fontId="0" fillId="41" borderId="29" xfId="0" applyFill="1" applyBorder="1" applyAlignment="1" applyProtection="1">
      <alignment/>
      <protection locked="0"/>
    </xf>
    <xf numFmtId="0" fontId="0" fillId="41" borderId="30" xfId="0" applyFill="1" applyBorder="1" applyAlignment="1" applyProtection="1">
      <alignment/>
      <protection locked="0"/>
    </xf>
    <xf numFmtId="0" fontId="0" fillId="41" borderId="31" xfId="0" applyFill="1" applyBorder="1" applyAlignment="1" applyProtection="1">
      <alignment/>
      <protection locked="0"/>
    </xf>
    <xf numFmtId="0" fontId="0" fillId="41" borderId="31" xfId="0" applyFill="1" applyBorder="1" applyAlignment="1" applyProtection="1">
      <alignment horizontal="left"/>
      <protection locked="0"/>
    </xf>
    <xf numFmtId="0" fontId="0" fillId="41" borderId="32" xfId="0" applyFill="1" applyBorder="1" applyAlignment="1" applyProtection="1">
      <alignment/>
      <protection locked="0"/>
    </xf>
    <xf numFmtId="0" fontId="0" fillId="38" borderId="21" xfId="0" applyFill="1" applyBorder="1" applyAlignment="1" applyProtection="1">
      <alignment horizontal="left"/>
      <protection locked="0"/>
    </xf>
    <xf numFmtId="0" fontId="1" fillId="34" borderId="0" xfId="0" applyFont="1" applyFill="1" applyBorder="1" applyAlignment="1" applyProtection="1">
      <alignment/>
      <protection locked="0"/>
    </xf>
    <xf numFmtId="0" fontId="0" fillId="34" borderId="11" xfId="0" applyFill="1" applyBorder="1" applyAlignment="1" applyProtection="1">
      <alignment/>
      <protection locked="0"/>
    </xf>
    <xf numFmtId="0" fontId="0" fillId="34" borderId="14" xfId="0" applyFill="1" applyBorder="1" applyAlignment="1" applyProtection="1">
      <alignment/>
      <protection locked="0"/>
    </xf>
    <xf numFmtId="0" fontId="0" fillId="34" borderId="14" xfId="0" applyFill="1" applyBorder="1" applyAlignment="1" applyProtection="1">
      <alignment horizontal="left"/>
      <protection locked="0"/>
    </xf>
    <xf numFmtId="0" fontId="0" fillId="34" borderId="13" xfId="0" applyFill="1" applyBorder="1" applyAlignment="1" applyProtection="1">
      <alignment/>
      <protection locked="0"/>
    </xf>
    <xf numFmtId="0" fontId="0" fillId="33" borderId="0" xfId="0" applyFill="1" applyAlignment="1" applyProtection="1">
      <alignment horizontal="center"/>
      <protection locked="0"/>
    </xf>
    <xf numFmtId="0" fontId="0" fillId="40" borderId="20" xfId="0" applyFill="1" applyBorder="1" applyAlignment="1" applyProtection="1">
      <alignment/>
      <protection locked="0"/>
    </xf>
    <xf numFmtId="0" fontId="0" fillId="36" borderId="15" xfId="0" applyFill="1" applyBorder="1" applyAlignment="1" applyProtection="1">
      <alignment/>
      <protection locked="0"/>
    </xf>
    <xf numFmtId="0" fontId="0" fillId="36" borderId="16" xfId="0" applyFill="1" applyBorder="1" applyAlignment="1" applyProtection="1">
      <alignment/>
      <protection locked="0"/>
    </xf>
    <xf numFmtId="0" fontId="0" fillId="36" borderId="16" xfId="0" applyFill="1" applyBorder="1" applyAlignment="1" applyProtection="1">
      <alignment horizontal="left"/>
      <protection locked="0"/>
    </xf>
    <xf numFmtId="0" fontId="0" fillId="36" borderId="17" xfId="0" applyFill="1" applyBorder="1" applyAlignment="1" applyProtection="1">
      <alignment/>
      <protection locked="0"/>
    </xf>
    <xf numFmtId="0" fontId="0" fillId="36" borderId="10" xfId="0" applyFill="1" applyBorder="1" applyAlignment="1" applyProtection="1">
      <alignment/>
      <protection locked="0"/>
    </xf>
    <xf numFmtId="0" fontId="15" fillId="36" borderId="0" xfId="0" applyFont="1" applyFill="1" applyBorder="1" applyAlignment="1" applyProtection="1">
      <alignment/>
      <protection locked="0"/>
    </xf>
    <xf numFmtId="0" fontId="0" fillId="36" borderId="0" xfId="0" applyFill="1" applyAlignment="1" applyProtection="1">
      <alignment/>
      <protection locked="0"/>
    </xf>
    <xf numFmtId="0" fontId="0" fillId="36" borderId="0" xfId="0" applyFill="1" applyAlignment="1" applyProtection="1">
      <alignment horizontal="left"/>
      <protection locked="0"/>
    </xf>
    <xf numFmtId="165" fontId="0" fillId="36" borderId="0" xfId="0" applyNumberFormat="1" applyFill="1" applyBorder="1" applyAlignment="1" applyProtection="1">
      <alignment/>
      <protection locked="0"/>
    </xf>
    <xf numFmtId="0" fontId="2" fillId="36" borderId="0" xfId="0" applyFont="1" applyFill="1" applyBorder="1" applyAlignment="1" applyProtection="1">
      <alignment/>
      <protection locked="0"/>
    </xf>
    <xf numFmtId="0" fontId="19" fillId="36" borderId="0" xfId="0" applyFont="1" applyFill="1" applyBorder="1" applyAlignment="1" applyProtection="1">
      <alignment horizontal="left"/>
      <protection locked="0"/>
    </xf>
    <xf numFmtId="165" fontId="0" fillId="36" borderId="0" xfId="0" applyNumberFormat="1" applyFill="1" applyBorder="1" applyAlignment="1" applyProtection="1">
      <alignment horizontal="left"/>
      <protection locked="0"/>
    </xf>
    <xf numFmtId="0" fontId="0" fillId="36" borderId="12" xfId="0" applyFill="1" applyBorder="1" applyAlignment="1" applyProtection="1">
      <alignment/>
      <protection locked="0"/>
    </xf>
    <xf numFmtId="0" fontId="14" fillId="36" borderId="0" xfId="0" applyFont="1" applyFill="1" applyBorder="1" applyAlignment="1" applyProtection="1">
      <alignment/>
      <protection locked="0"/>
    </xf>
    <xf numFmtId="165" fontId="14" fillId="38" borderId="21" xfId="0" applyNumberFormat="1" applyFont="1" applyFill="1" applyBorder="1" applyAlignment="1" applyProtection="1">
      <alignment horizontal="left"/>
      <protection locked="0"/>
    </xf>
    <xf numFmtId="0" fontId="0" fillId="36" borderId="0" xfId="0" applyFill="1" applyBorder="1" applyAlignment="1" applyProtection="1">
      <alignment horizontal="left"/>
      <protection locked="0"/>
    </xf>
    <xf numFmtId="0" fontId="0" fillId="36" borderId="0" xfId="0" applyFill="1" applyBorder="1" applyAlignment="1" applyProtection="1">
      <alignment/>
      <protection locked="0"/>
    </xf>
    <xf numFmtId="0" fontId="2" fillId="34" borderId="0" xfId="0" applyFont="1" applyFill="1" applyBorder="1" applyAlignment="1" applyProtection="1">
      <alignment/>
      <protection locked="0"/>
    </xf>
    <xf numFmtId="0" fontId="0" fillId="41" borderId="0" xfId="0" applyFont="1" applyFill="1" applyBorder="1" applyAlignment="1" applyProtection="1">
      <alignment/>
      <protection locked="0"/>
    </xf>
    <xf numFmtId="165" fontId="20" fillId="38" borderId="21" xfId="0" applyNumberFormat="1" applyFont="1" applyFill="1" applyBorder="1" applyAlignment="1" applyProtection="1">
      <alignment horizontal="left"/>
      <protection locked="0"/>
    </xf>
    <xf numFmtId="0" fontId="2" fillId="41" borderId="0" xfId="0" applyFont="1" applyFill="1" applyBorder="1" applyAlignment="1" applyProtection="1">
      <alignment/>
      <protection locked="0"/>
    </xf>
    <xf numFmtId="165" fontId="0" fillId="41" borderId="0" xfId="0" applyNumberFormat="1" applyFill="1" applyBorder="1" applyAlignment="1" applyProtection="1">
      <alignment horizontal="left"/>
      <protection locked="0"/>
    </xf>
    <xf numFmtId="0" fontId="2" fillId="41" borderId="26" xfId="0" applyFont="1" applyFill="1" applyBorder="1" applyAlignment="1" applyProtection="1">
      <alignment/>
      <protection locked="0"/>
    </xf>
    <xf numFmtId="165" fontId="0" fillId="41" borderId="26" xfId="0" applyNumberFormat="1" applyFill="1" applyBorder="1" applyAlignment="1" applyProtection="1">
      <alignment horizontal="left"/>
      <protection locked="0"/>
    </xf>
    <xf numFmtId="0" fontId="0" fillId="41" borderId="27" xfId="0" applyFill="1" applyBorder="1" applyAlignment="1" applyProtection="1">
      <alignment horizontal="left"/>
      <protection locked="0"/>
    </xf>
    <xf numFmtId="4" fontId="0" fillId="38" borderId="24" xfId="0" applyNumberFormat="1" applyFill="1" applyBorder="1" applyAlignment="1" applyProtection="1">
      <alignment horizontal="left"/>
      <protection locked="0"/>
    </xf>
    <xf numFmtId="0" fontId="0" fillId="41" borderId="29" xfId="0" applyFill="1" applyBorder="1" applyAlignment="1" applyProtection="1">
      <alignment horizontal="left"/>
      <protection locked="0"/>
    </xf>
    <xf numFmtId="165" fontId="0" fillId="38" borderId="21" xfId="0" applyNumberFormat="1" applyFill="1" applyBorder="1" applyAlignment="1" applyProtection="1">
      <alignment horizontal="left"/>
      <protection locked="0"/>
    </xf>
    <xf numFmtId="0" fontId="19" fillId="41" borderId="0" xfId="0" applyFont="1" applyFill="1" applyBorder="1" applyAlignment="1" applyProtection="1">
      <alignment horizontal="left"/>
      <protection locked="0"/>
    </xf>
    <xf numFmtId="165" fontId="2" fillId="41" borderId="0" xfId="0" applyNumberFormat="1" applyFont="1" applyFill="1" applyBorder="1" applyAlignment="1" applyProtection="1">
      <alignment horizontal="left"/>
      <protection locked="0"/>
    </xf>
    <xf numFmtId="0" fontId="2" fillId="41" borderId="31" xfId="0" applyFont="1" applyFill="1" applyBorder="1" applyAlignment="1" applyProtection="1">
      <alignment/>
      <protection locked="0"/>
    </xf>
    <xf numFmtId="165" fontId="2" fillId="41" borderId="31" xfId="0" applyNumberFormat="1" applyFont="1" applyFill="1" applyBorder="1" applyAlignment="1" applyProtection="1">
      <alignment horizontal="left"/>
      <protection locked="0"/>
    </xf>
    <xf numFmtId="0" fontId="0" fillId="41" borderId="32" xfId="0" applyFill="1" applyBorder="1" applyAlignment="1" applyProtection="1">
      <alignment horizontal="left"/>
      <protection locked="0"/>
    </xf>
    <xf numFmtId="0" fontId="0" fillId="36" borderId="0" xfId="0" applyFont="1" applyFill="1" applyBorder="1" applyAlignment="1" applyProtection="1">
      <alignment/>
      <protection locked="0"/>
    </xf>
    <xf numFmtId="165" fontId="0" fillId="34" borderId="0" xfId="0" applyNumberFormat="1" applyFill="1" applyBorder="1" applyAlignment="1" applyProtection="1">
      <alignment horizontal="left"/>
      <protection locked="0"/>
    </xf>
    <xf numFmtId="165" fontId="0" fillId="34" borderId="0" xfId="0" applyNumberFormat="1" applyFill="1" applyBorder="1" applyAlignment="1" applyProtection="1">
      <alignment/>
      <protection locked="0"/>
    </xf>
    <xf numFmtId="165" fontId="18" fillId="34" borderId="0" xfId="0" applyNumberFormat="1" applyFont="1" applyFill="1" applyBorder="1" applyAlignment="1" applyProtection="1">
      <alignment horizontal="left"/>
      <protection locked="0"/>
    </xf>
    <xf numFmtId="0" fontId="0" fillId="34" borderId="0" xfId="0" applyFont="1" applyFill="1" applyBorder="1" applyAlignment="1" applyProtection="1">
      <alignment/>
      <protection locked="0"/>
    </xf>
    <xf numFmtId="0" fontId="2" fillId="41" borderId="25" xfId="0" applyFont="1" applyFill="1" applyBorder="1" applyAlignment="1" applyProtection="1">
      <alignment/>
      <protection locked="0"/>
    </xf>
    <xf numFmtId="165" fontId="0" fillId="41" borderId="26" xfId="0" applyNumberFormat="1" applyFill="1" applyBorder="1" applyAlignment="1" applyProtection="1">
      <alignment/>
      <protection locked="0"/>
    </xf>
    <xf numFmtId="165" fontId="0" fillId="41" borderId="27" xfId="0" applyNumberFormat="1" applyFill="1" applyBorder="1" applyAlignment="1" applyProtection="1">
      <alignment/>
      <protection locked="0"/>
    </xf>
    <xf numFmtId="0" fontId="2" fillId="41" borderId="28" xfId="0" applyFont="1" applyFill="1" applyBorder="1" applyAlignment="1" applyProtection="1">
      <alignment/>
      <protection locked="0"/>
    </xf>
    <xf numFmtId="165" fontId="0" fillId="41" borderId="0" xfId="0" applyNumberFormat="1" applyFill="1" applyBorder="1" applyAlignment="1" applyProtection="1">
      <alignment/>
      <protection locked="0"/>
    </xf>
    <xf numFmtId="165" fontId="0" fillId="41" borderId="29" xfId="0" applyNumberFormat="1" applyFill="1" applyBorder="1" applyAlignment="1" applyProtection="1">
      <alignment/>
      <protection locked="0"/>
    </xf>
    <xf numFmtId="0" fontId="2" fillId="41" borderId="30" xfId="0" applyFont="1" applyFill="1" applyBorder="1" applyAlignment="1" applyProtection="1">
      <alignment/>
      <protection locked="0"/>
    </xf>
    <xf numFmtId="165" fontId="0" fillId="41" borderId="31" xfId="0" applyNumberFormat="1" applyFill="1" applyBorder="1" applyAlignment="1" applyProtection="1">
      <alignment horizontal="left"/>
      <protection locked="0"/>
    </xf>
    <xf numFmtId="165" fontId="0" fillId="41" borderId="31" xfId="0" applyNumberFormat="1" applyFill="1" applyBorder="1" applyAlignment="1" applyProtection="1">
      <alignment/>
      <protection locked="0"/>
    </xf>
    <xf numFmtId="165" fontId="0" fillId="41" borderId="32" xfId="0" applyNumberFormat="1" applyFill="1" applyBorder="1" applyAlignment="1" applyProtection="1">
      <alignment/>
      <protection locked="0"/>
    </xf>
    <xf numFmtId="0" fontId="3" fillId="41" borderId="0" xfId="0" applyFont="1" applyFill="1" applyBorder="1" applyAlignment="1" applyProtection="1">
      <alignment/>
      <protection locked="0"/>
    </xf>
    <xf numFmtId="0" fontId="15" fillId="41" borderId="0" xfId="0" applyFont="1" applyFill="1" applyBorder="1" applyAlignment="1" applyProtection="1">
      <alignment/>
      <protection locked="0"/>
    </xf>
    <xf numFmtId="165" fontId="0" fillId="38" borderId="23" xfId="0" applyNumberFormat="1" applyFill="1" applyBorder="1" applyAlignment="1" applyProtection="1">
      <alignment horizontal="left"/>
      <protection locked="0"/>
    </xf>
    <xf numFmtId="0" fontId="9" fillId="41" borderId="0" xfId="0" applyFont="1" applyFill="1" applyBorder="1" applyAlignment="1" applyProtection="1">
      <alignment/>
      <protection locked="0"/>
    </xf>
    <xf numFmtId="165" fontId="9" fillId="41" borderId="0" xfId="0" applyNumberFormat="1" applyFont="1" applyFill="1" applyBorder="1" applyAlignment="1" applyProtection="1">
      <alignment horizontal="left"/>
      <protection locked="0"/>
    </xf>
    <xf numFmtId="165" fontId="10" fillId="41" borderId="0" xfId="0" applyNumberFormat="1" applyFont="1" applyFill="1" applyBorder="1" applyAlignment="1" applyProtection="1">
      <alignment/>
      <protection locked="0"/>
    </xf>
    <xf numFmtId="165" fontId="10" fillId="41" borderId="0" xfId="0" applyNumberFormat="1" applyFont="1" applyFill="1" applyBorder="1" applyAlignment="1" applyProtection="1">
      <alignment horizontal="left"/>
      <protection locked="0"/>
    </xf>
    <xf numFmtId="165" fontId="10" fillId="41" borderId="29" xfId="0" applyNumberFormat="1" applyFont="1" applyFill="1" applyBorder="1" applyAlignment="1" applyProtection="1">
      <alignment/>
      <protection locked="0"/>
    </xf>
    <xf numFmtId="165" fontId="10" fillId="34" borderId="0" xfId="0" applyNumberFormat="1" applyFont="1" applyFill="1" applyBorder="1" applyAlignment="1" applyProtection="1">
      <alignment horizontal="left"/>
      <protection locked="0"/>
    </xf>
    <xf numFmtId="0" fontId="18" fillId="41" borderId="0" xfId="0" applyFont="1" applyFill="1" applyBorder="1" applyAlignment="1" applyProtection="1">
      <alignment vertical="center"/>
      <protection locked="0"/>
    </xf>
    <xf numFmtId="165" fontId="18" fillId="41" borderId="0" xfId="0" applyNumberFormat="1" applyFont="1" applyFill="1" applyBorder="1" applyAlignment="1" applyProtection="1">
      <alignment horizontal="left" vertical="center" wrapText="1"/>
      <protection locked="0"/>
    </xf>
    <xf numFmtId="0" fontId="19" fillId="41" borderId="0" xfId="0" applyFont="1" applyFill="1" applyBorder="1" applyAlignment="1" applyProtection="1">
      <alignment horizontal="left" wrapText="1"/>
      <protection locked="0"/>
    </xf>
    <xf numFmtId="0" fontId="14" fillId="41" borderId="0" xfId="0" applyFont="1" applyFill="1" applyBorder="1" applyAlignment="1" applyProtection="1">
      <alignment vertical="center"/>
      <protection locked="0"/>
    </xf>
    <xf numFmtId="0" fontId="14" fillId="38" borderId="21" xfId="0" applyNumberFormat="1" applyFont="1" applyFill="1" applyBorder="1" applyAlignment="1" applyProtection="1">
      <alignment horizontal="left"/>
      <protection locked="0"/>
    </xf>
    <xf numFmtId="165" fontId="14" fillId="41" borderId="0" xfId="0" applyNumberFormat="1" applyFont="1" applyFill="1" applyBorder="1" applyAlignment="1" applyProtection="1">
      <alignment/>
      <protection locked="0"/>
    </xf>
    <xf numFmtId="0" fontId="14" fillId="41" borderId="0" xfId="0" applyNumberFormat="1" applyFont="1" applyFill="1" applyBorder="1" applyAlignment="1" applyProtection="1">
      <alignment horizontal="left"/>
      <protection locked="0"/>
    </xf>
    <xf numFmtId="0" fontId="14" fillId="41" borderId="0" xfId="0" applyFont="1" applyFill="1" applyBorder="1" applyAlignment="1" applyProtection="1">
      <alignment/>
      <protection locked="0"/>
    </xf>
    <xf numFmtId="0" fontId="0" fillId="41" borderId="0" xfId="0" applyFill="1" applyAlignment="1" applyProtection="1">
      <alignment/>
      <protection locked="0"/>
    </xf>
    <xf numFmtId="3" fontId="14" fillId="38" borderId="23" xfId="0" applyNumberFormat="1" applyFont="1" applyFill="1" applyBorder="1" applyAlignment="1" applyProtection="1">
      <alignment horizontal="left"/>
      <protection locked="0"/>
    </xf>
    <xf numFmtId="165" fontId="0" fillId="41" borderId="0" xfId="0" applyNumberFormat="1" applyFont="1" applyFill="1" applyBorder="1" applyAlignment="1" applyProtection="1">
      <alignment/>
      <protection locked="0"/>
    </xf>
    <xf numFmtId="0" fontId="19" fillId="41" borderId="0" xfId="0" applyFont="1" applyFill="1" applyBorder="1" applyAlignment="1" applyProtection="1">
      <alignment/>
      <protection locked="0"/>
    </xf>
    <xf numFmtId="0" fontId="18" fillId="41" borderId="0" xfId="0" applyNumberFormat="1" applyFont="1" applyFill="1" applyBorder="1" applyAlignment="1" applyProtection="1">
      <alignment horizontal="left" vertical="top" wrapText="1"/>
      <protection locked="0"/>
    </xf>
    <xf numFmtId="165" fontId="19" fillId="41" borderId="0" xfId="0" applyNumberFormat="1" applyFont="1" applyFill="1" applyBorder="1" applyAlignment="1" applyProtection="1">
      <alignment horizontal="left"/>
      <protection locked="0"/>
    </xf>
    <xf numFmtId="0" fontId="14" fillId="38" borderId="23" xfId="0" applyNumberFormat="1" applyFont="1" applyFill="1" applyBorder="1" applyAlignment="1" applyProtection="1">
      <alignment horizontal="left"/>
      <protection locked="0"/>
    </xf>
    <xf numFmtId="0" fontId="17" fillId="41" borderId="0" xfId="0" applyFont="1" applyFill="1" applyBorder="1" applyAlignment="1" applyProtection="1">
      <alignment/>
      <protection locked="0"/>
    </xf>
    <xf numFmtId="0" fontId="17" fillId="41" borderId="0" xfId="0" applyFont="1" applyFill="1" applyBorder="1" applyAlignment="1" applyProtection="1">
      <alignment horizontal="left"/>
      <protection locked="0"/>
    </xf>
    <xf numFmtId="165" fontId="17" fillId="41" borderId="0" xfId="0" applyNumberFormat="1" applyFont="1" applyFill="1" applyBorder="1" applyAlignment="1" applyProtection="1">
      <alignment/>
      <protection locked="0"/>
    </xf>
    <xf numFmtId="165" fontId="17" fillId="41" borderId="0" xfId="0" applyNumberFormat="1" applyFont="1" applyFill="1" applyBorder="1" applyAlignment="1" applyProtection="1">
      <alignment horizontal="left"/>
      <protection locked="0"/>
    </xf>
    <xf numFmtId="165" fontId="12" fillId="41" borderId="29" xfId="0" applyNumberFormat="1" applyFont="1" applyFill="1" applyBorder="1" applyAlignment="1" applyProtection="1">
      <alignment/>
      <protection locked="0"/>
    </xf>
    <xf numFmtId="165" fontId="12" fillId="34" borderId="0" xfId="0" applyNumberFormat="1" applyFont="1" applyFill="1" applyBorder="1" applyAlignment="1" applyProtection="1">
      <alignment horizontal="left"/>
      <protection locked="0"/>
    </xf>
    <xf numFmtId="0" fontId="14" fillId="41" borderId="31" xfId="0" applyFont="1" applyFill="1" applyBorder="1" applyAlignment="1" applyProtection="1">
      <alignment/>
      <protection locked="0"/>
    </xf>
    <xf numFmtId="165" fontId="14" fillId="41" borderId="31" xfId="0" applyNumberFormat="1" applyFont="1" applyFill="1" applyBorder="1" applyAlignment="1" applyProtection="1">
      <alignment horizontal="left"/>
      <protection locked="0"/>
    </xf>
    <xf numFmtId="165" fontId="17" fillId="41" borderId="31" xfId="0" applyNumberFormat="1" applyFont="1" applyFill="1" applyBorder="1" applyAlignment="1" applyProtection="1">
      <alignment/>
      <protection locked="0"/>
    </xf>
    <xf numFmtId="0" fontId="17" fillId="41" borderId="31" xfId="0" applyFont="1" applyFill="1" applyBorder="1" applyAlignment="1" applyProtection="1">
      <alignment/>
      <protection locked="0"/>
    </xf>
    <xf numFmtId="0" fontId="17" fillId="41" borderId="31" xfId="0" applyFont="1" applyFill="1" applyBorder="1" applyAlignment="1" applyProtection="1">
      <alignment horizontal="left"/>
      <protection locked="0"/>
    </xf>
    <xf numFmtId="165" fontId="17" fillId="41" borderId="31" xfId="0" applyNumberFormat="1" applyFont="1" applyFill="1" applyBorder="1" applyAlignment="1" applyProtection="1">
      <alignment horizontal="left"/>
      <protection locked="0"/>
    </xf>
    <xf numFmtId="165" fontId="12" fillId="41" borderId="32" xfId="0" applyNumberFormat="1" applyFont="1" applyFill="1" applyBorder="1" applyAlignment="1" applyProtection="1">
      <alignment/>
      <protection locked="0"/>
    </xf>
    <xf numFmtId="0" fontId="14" fillId="34" borderId="0" xfId="0" applyFont="1" applyFill="1" applyBorder="1" applyAlignment="1" applyProtection="1">
      <alignment/>
      <protection locked="0"/>
    </xf>
    <xf numFmtId="165" fontId="14" fillId="34" borderId="0" xfId="0" applyNumberFormat="1" applyFont="1" applyFill="1" applyBorder="1" applyAlignment="1" applyProtection="1">
      <alignment horizontal="left"/>
      <protection locked="0"/>
    </xf>
    <xf numFmtId="165" fontId="17" fillId="34" borderId="0" xfId="0" applyNumberFormat="1" applyFont="1" applyFill="1" applyBorder="1" applyAlignment="1" applyProtection="1">
      <alignment/>
      <protection locked="0"/>
    </xf>
    <xf numFmtId="0" fontId="17" fillId="34" borderId="0" xfId="0" applyFont="1" applyFill="1" applyBorder="1" applyAlignment="1" applyProtection="1">
      <alignment/>
      <protection locked="0"/>
    </xf>
    <xf numFmtId="0" fontId="17" fillId="34" borderId="0" xfId="0" applyFont="1" applyFill="1" applyBorder="1" applyAlignment="1" applyProtection="1">
      <alignment horizontal="left"/>
      <protection locked="0"/>
    </xf>
    <xf numFmtId="165" fontId="17" fillId="34" borderId="0" xfId="0" applyNumberFormat="1" applyFont="1" applyFill="1" applyBorder="1" applyAlignment="1" applyProtection="1">
      <alignment horizontal="left"/>
      <protection locked="0"/>
    </xf>
    <xf numFmtId="165" fontId="12" fillId="34" borderId="0" xfId="0" applyNumberFormat="1" applyFont="1" applyFill="1" applyBorder="1" applyAlignment="1" applyProtection="1">
      <alignment/>
      <protection locked="0"/>
    </xf>
    <xf numFmtId="0" fontId="14" fillId="41" borderId="26" xfId="0" applyFont="1" applyFill="1" applyBorder="1" applyAlignment="1" applyProtection="1">
      <alignment/>
      <protection locked="0"/>
    </xf>
    <xf numFmtId="165" fontId="14" fillId="41" borderId="26" xfId="0" applyNumberFormat="1" applyFont="1" applyFill="1" applyBorder="1" applyAlignment="1" applyProtection="1">
      <alignment horizontal="left"/>
      <protection locked="0"/>
    </xf>
    <xf numFmtId="165" fontId="17" fillId="41" borderId="26" xfId="0" applyNumberFormat="1" applyFont="1" applyFill="1" applyBorder="1" applyAlignment="1" applyProtection="1">
      <alignment/>
      <protection locked="0"/>
    </xf>
    <xf numFmtId="0" fontId="17" fillId="41" borderId="26" xfId="0" applyFont="1" applyFill="1" applyBorder="1" applyAlignment="1" applyProtection="1">
      <alignment/>
      <protection locked="0"/>
    </xf>
    <xf numFmtId="0" fontId="17" fillId="41" borderId="26" xfId="0" applyFont="1" applyFill="1" applyBorder="1" applyAlignment="1" applyProtection="1">
      <alignment horizontal="left"/>
      <protection locked="0"/>
    </xf>
    <xf numFmtId="165" fontId="17" fillId="41" borderId="26" xfId="0" applyNumberFormat="1" applyFont="1" applyFill="1" applyBorder="1" applyAlignment="1" applyProtection="1">
      <alignment horizontal="left"/>
      <protection locked="0"/>
    </xf>
    <xf numFmtId="165" fontId="12" fillId="41" borderId="27" xfId="0" applyNumberFormat="1" applyFont="1" applyFill="1" applyBorder="1" applyAlignment="1" applyProtection="1">
      <alignment/>
      <protection locked="0"/>
    </xf>
    <xf numFmtId="0" fontId="32" fillId="41" borderId="0" xfId="0" applyFont="1" applyFill="1" applyBorder="1" applyAlignment="1" applyProtection="1">
      <alignment/>
      <protection locked="0"/>
    </xf>
    <xf numFmtId="165" fontId="14" fillId="41" borderId="0" xfId="0" applyNumberFormat="1" applyFont="1" applyFill="1" applyBorder="1" applyAlignment="1" applyProtection="1">
      <alignment horizontal="left"/>
      <protection locked="0"/>
    </xf>
    <xf numFmtId="165" fontId="61" fillId="38" borderId="21" xfId="0" applyNumberFormat="1" applyFont="1" applyFill="1" applyBorder="1" applyAlignment="1" applyProtection="1">
      <alignment horizontal="left"/>
      <protection locked="0"/>
    </xf>
    <xf numFmtId="0" fontId="14" fillId="41" borderId="25" xfId="0" applyFont="1" applyFill="1" applyBorder="1" applyAlignment="1" applyProtection="1">
      <alignment/>
      <protection locked="0"/>
    </xf>
    <xf numFmtId="165" fontId="0" fillId="41" borderId="26" xfId="0" applyNumberFormat="1" applyFont="1" applyFill="1" applyBorder="1" applyAlignment="1" applyProtection="1">
      <alignment/>
      <protection locked="0"/>
    </xf>
    <xf numFmtId="165" fontId="17" fillId="41" borderId="27" xfId="0" applyNumberFormat="1" applyFont="1" applyFill="1" applyBorder="1" applyAlignment="1" applyProtection="1">
      <alignment horizontal="left"/>
      <protection locked="0"/>
    </xf>
    <xf numFmtId="0" fontId="14" fillId="41" borderId="28" xfId="0" applyFont="1" applyFill="1" applyBorder="1" applyAlignment="1" applyProtection="1">
      <alignment vertical="center"/>
      <protection locked="0"/>
    </xf>
    <xf numFmtId="165" fontId="18" fillId="41" borderId="0" xfId="0" applyNumberFormat="1" applyFont="1" applyFill="1" applyBorder="1" applyAlignment="1" applyProtection="1">
      <alignment horizontal="left" vertical="top" wrapText="1"/>
      <protection locked="0"/>
    </xf>
    <xf numFmtId="0" fontId="19" fillId="41" borderId="0" xfId="0" applyFont="1" applyFill="1" applyBorder="1" applyAlignment="1" applyProtection="1">
      <alignment horizontal="left" vertical="center"/>
      <protection locked="0"/>
    </xf>
    <xf numFmtId="165" fontId="17" fillId="41" borderId="29" xfId="0" applyNumberFormat="1" applyFont="1" applyFill="1" applyBorder="1" applyAlignment="1" applyProtection="1">
      <alignment horizontal="left"/>
      <protection locked="0"/>
    </xf>
    <xf numFmtId="0" fontId="18" fillId="41" borderId="28" xfId="0" applyFont="1" applyFill="1" applyBorder="1" applyAlignment="1" applyProtection="1">
      <alignment/>
      <protection locked="0"/>
    </xf>
    <xf numFmtId="165" fontId="14" fillId="38" borderId="24" xfId="0" applyNumberFormat="1" applyFont="1" applyFill="1" applyBorder="1" applyAlignment="1" applyProtection="1">
      <alignment horizontal="left"/>
      <protection locked="0"/>
    </xf>
    <xf numFmtId="165" fontId="0" fillId="41" borderId="0" xfId="0" applyNumberFormat="1" applyFont="1" applyFill="1" applyBorder="1" applyAlignment="1" applyProtection="1">
      <alignment horizontal="left"/>
      <protection locked="0"/>
    </xf>
    <xf numFmtId="0" fontId="15" fillId="41" borderId="28" xfId="0" applyFont="1" applyFill="1" applyBorder="1" applyAlignment="1" applyProtection="1">
      <alignment/>
      <protection locked="0"/>
    </xf>
    <xf numFmtId="0" fontId="15" fillId="41" borderId="30" xfId="0" applyFont="1" applyFill="1" applyBorder="1" applyAlignment="1" applyProtection="1">
      <alignment/>
      <protection locked="0"/>
    </xf>
    <xf numFmtId="165" fontId="15" fillId="41" borderId="31" xfId="0" applyNumberFormat="1" applyFont="1" applyFill="1" applyBorder="1" applyAlignment="1" applyProtection="1">
      <alignment horizontal="left"/>
      <protection locked="0"/>
    </xf>
    <xf numFmtId="165" fontId="17" fillId="41" borderId="32" xfId="0" applyNumberFormat="1" applyFont="1" applyFill="1" applyBorder="1" applyAlignment="1" applyProtection="1">
      <alignment horizontal="left"/>
      <protection locked="0"/>
    </xf>
    <xf numFmtId="0" fontId="15" fillId="41" borderId="31" xfId="0" applyFont="1" applyFill="1" applyBorder="1" applyAlignment="1" applyProtection="1">
      <alignment/>
      <protection locked="0"/>
    </xf>
    <xf numFmtId="0" fontId="15" fillId="34" borderId="0" xfId="0" applyFont="1" applyFill="1" applyBorder="1" applyAlignment="1" applyProtection="1">
      <alignment/>
      <protection locked="0"/>
    </xf>
    <xf numFmtId="165" fontId="15" fillId="34" borderId="0" xfId="0" applyNumberFormat="1" applyFont="1" applyFill="1" applyBorder="1" applyAlignment="1" applyProtection="1">
      <alignment horizontal="left"/>
      <protection locked="0"/>
    </xf>
    <xf numFmtId="0" fontId="0" fillId="41" borderId="0" xfId="0" applyFill="1" applyAlignment="1" applyProtection="1">
      <alignment horizontal="left"/>
      <protection locked="0"/>
    </xf>
    <xf numFmtId="0" fontId="14" fillId="41" borderId="0" xfId="0" applyFont="1" applyFill="1" applyBorder="1" applyAlignment="1" applyProtection="1">
      <alignment/>
      <protection locked="0"/>
    </xf>
    <xf numFmtId="0" fontId="18" fillId="41" borderId="0" xfId="0" applyFont="1" applyFill="1" applyBorder="1" applyAlignment="1" applyProtection="1">
      <alignment/>
      <protection locked="0"/>
    </xf>
    <xf numFmtId="165" fontId="14" fillId="38" borderId="23" xfId="0" applyNumberFormat="1" applyFont="1" applyFill="1" applyBorder="1" applyAlignment="1" applyProtection="1">
      <alignment horizontal="left"/>
      <protection locked="0"/>
    </xf>
    <xf numFmtId="165" fontId="15" fillId="36" borderId="0" xfId="0" applyNumberFormat="1" applyFont="1" applyFill="1" applyBorder="1" applyAlignment="1" applyProtection="1">
      <alignment horizontal="left"/>
      <protection locked="0"/>
    </xf>
    <xf numFmtId="165" fontId="17" fillId="36" borderId="0" xfId="0" applyNumberFormat="1" applyFont="1" applyFill="1" applyBorder="1" applyAlignment="1" applyProtection="1">
      <alignment/>
      <protection locked="0"/>
    </xf>
    <xf numFmtId="0" fontId="17" fillId="36" borderId="0" xfId="0" applyFont="1" applyFill="1" applyBorder="1" applyAlignment="1" applyProtection="1">
      <alignment/>
      <protection locked="0"/>
    </xf>
    <xf numFmtId="0" fontId="17" fillId="36" borderId="0" xfId="0" applyFont="1" applyFill="1" applyBorder="1" applyAlignment="1" applyProtection="1">
      <alignment horizontal="left"/>
      <protection locked="0"/>
    </xf>
    <xf numFmtId="165" fontId="17" fillId="36" borderId="0" xfId="0" applyNumberFormat="1" applyFont="1" applyFill="1" applyBorder="1" applyAlignment="1" applyProtection="1">
      <alignment horizontal="left"/>
      <protection locked="0"/>
    </xf>
    <xf numFmtId="165" fontId="12" fillId="36" borderId="0" xfId="0" applyNumberFormat="1" applyFont="1" applyFill="1" applyBorder="1" applyAlignment="1" applyProtection="1">
      <alignment/>
      <protection locked="0"/>
    </xf>
    <xf numFmtId="165" fontId="12" fillId="36" borderId="0" xfId="0" applyNumberFormat="1" applyFont="1" applyFill="1" applyBorder="1" applyAlignment="1" applyProtection="1">
      <alignment horizontal="left"/>
      <protection locked="0"/>
    </xf>
    <xf numFmtId="0" fontId="0" fillId="36" borderId="0" xfId="0" applyFill="1" applyBorder="1" applyAlignment="1" applyProtection="1">
      <alignment/>
      <protection locked="0"/>
    </xf>
    <xf numFmtId="0" fontId="15" fillId="38" borderId="20" xfId="0" applyFont="1" applyFill="1" applyBorder="1" applyAlignment="1" applyProtection="1">
      <alignment vertical="top" wrapText="1"/>
      <protection locked="0"/>
    </xf>
    <xf numFmtId="165" fontId="15" fillId="38" borderId="18" xfId="0" applyNumberFormat="1" applyFont="1" applyFill="1" applyBorder="1" applyAlignment="1" applyProtection="1">
      <alignment horizontal="left"/>
      <protection locked="0"/>
    </xf>
    <xf numFmtId="0" fontId="14" fillId="36" borderId="0" xfId="0" applyFont="1" applyFill="1" applyBorder="1" applyAlignment="1" applyProtection="1">
      <alignment horizontal="left"/>
      <protection locked="0"/>
    </xf>
    <xf numFmtId="165" fontId="14" fillId="38" borderId="21" xfId="0" applyNumberFormat="1" applyFont="1" applyFill="1" applyBorder="1" applyAlignment="1" applyProtection="1">
      <alignment horizontal="left"/>
      <protection locked="0"/>
    </xf>
    <xf numFmtId="3" fontId="61" fillId="38" borderId="21" xfId="0" applyNumberFormat="1" applyFont="1" applyFill="1" applyBorder="1" applyAlignment="1" applyProtection="1">
      <alignment horizontal="left"/>
      <protection locked="0"/>
    </xf>
    <xf numFmtId="165" fontId="0" fillId="34" borderId="0" xfId="0" applyNumberFormat="1" applyFont="1" applyFill="1" applyBorder="1" applyAlignment="1" applyProtection="1">
      <alignment/>
      <protection locked="0"/>
    </xf>
    <xf numFmtId="0" fontId="15" fillId="41" borderId="26" xfId="0" applyFont="1" applyFill="1" applyBorder="1" applyAlignment="1" applyProtection="1">
      <alignment/>
      <protection locked="0"/>
    </xf>
    <xf numFmtId="165" fontId="15" fillId="41" borderId="26" xfId="0" applyNumberFormat="1" applyFont="1" applyFill="1" applyBorder="1" applyAlignment="1" applyProtection="1">
      <alignment horizontal="left"/>
      <protection locked="0"/>
    </xf>
    <xf numFmtId="0" fontId="2" fillId="36" borderId="0" xfId="0" applyFont="1" applyFill="1" applyBorder="1" applyAlignment="1" applyProtection="1">
      <alignment horizontal="left"/>
      <protection locked="0"/>
    </xf>
    <xf numFmtId="0" fontId="19" fillId="36" borderId="0" xfId="0" applyFont="1" applyFill="1" applyBorder="1" applyAlignment="1" applyProtection="1">
      <alignment/>
      <protection locked="0"/>
    </xf>
    <xf numFmtId="0" fontId="13" fillId="36" borderId="0" xfId="0" applyFont="1" applyFill="1" applyBorder="1" applyAlignment="1" applyProtection="1">
      <alignment/>
      <protection locked="0"/>
    </xf>
    <xf numFmtId="3" fontId="0" fillId="38" borderId="21" xfId="0" applyNumberFormat="1" applyFont="1" applyFill="1" applyBorder="1" applyAlignment="1" applyProtection="1">
      <alignment horizontal="left"/>
      <protection locked="0"/>
    </xf>
    <xf numFmtId="0" fontId="0" fillId="36" borderId="0" xfId="0" applyFont="1" applyFill="1" applyBorder="1" applyAlignment="1" applyProtection="1">
      <alignment horizontal="left"/>
      <protection locked="0"/>
    </xf>
    <xf numFmtId="3" fontId="0" fillId="36" borderId="0" xfId="0" applyNumberFormat="1" applyFont="1" applyFill="1" applyBorder="1" applyAlignment="1" applyProtection="1">
      <alignment horizontal="left"/>
      <protection locked="0"/>
    </xf>
    <xf numFmtId="0" fontId="0" fillId="36" borderId="0" xfId="0" applyFont="1" applyFill="1" applyBorder="1" applyAlignment="1" applyProtection="1">
      <alignment horizontal="left"/>
      <protection locked="0"/>
    </xf>
    <xf numFmtId="0" fontId="0" fillId="36" borderId="0" xfId="0" applyFont="1" applyFill="1" applyBorder="1" applyAlignment="1" applyProtection="1">
      <alignment horizontal="left" vertical="center"/>
      <protection locked="0"/>
    </xf>
    <xf numFmtId="0" fontId="19" fillId="36" borderId="0"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center" vertical="center" wrapText="1"/>
      <protection locked="0"/>
    </xf>
    <xf numFmtId="0" fontId="0" fillId="36" borderId="0" xfId="0" applyFont="1" applyFill="1" applyBorder="1" applyAlignment="1" applyProtection="1">
      <alignment vertical="center" wrapText="1"/>
      <protection locked="0"/>
    </xf>
    <xf numFmtId="0" fontId="0" fillId="36" borderId="0" xfId="0" applyFill="1" applyBorder="1" applyAlignment="1" applyProtection="1">
      <alignment vertical="center" wrapText="1"/>
      <protection locked="0"/>
    </xf>
    <xf numFmtId="0" fontId="0" fillId="36" borderId="0" xfId="0" applyFill="1" applyBorder="1" applyAlignment="1" applyProtection="1">
      <alignment horizontal="center" vertical="center" wrapText="1"/>
      <protection locked="0"/>
    </xf>
    <xf numFmtId="0" fontId="0" fillId="36" borderId="0" xfId="0" applyFill="1" applyBorder="1" applyAlignment="1" applyProtection="1">
      <alignment horizontal="left" vertical="center" wrapText="1"/>
      <protection locked="0"/>
    </xf>
    <xf numFmtId="0" fontId="0" fillId="38" borderId="21" xfId="0" applyFont="1" applyFill="1" applyBorder="1" applyAlignment="1" applyProtection="1">
      <alignment horizontal="left"/>
      <protection locked="0"/>
    </xf>
    <xf numFmtId="165" fontId="0" fillId="38" borderId="24" xfId="0" applyNumberFormat="1" applyFill="1" applyBorder="1" applyAlignment="1" applyProtection="1">
      <alignment horizontal="left"/>
      <protection locked="0"/>
    </xf>
    <xf numFmtId="0" fontId="0" fillId="38" borderId="24" xfId="0" applyFill="1" applyBorder="1" applyAlignment="1" applyProtection="1">
      <alignment horizontal="left"/>
      <protection locked="0"/>
    </xf>
    <xf numFmtId="0" fontId="0" fillId="38" borderId="23" xfId="0" applyFill="1" applyBorder="1" applyAlignment="1" applyProtection="1">
      <alignment horizontal="left"/>
      <protection locked="0"/>
    </xf>
    <xf numFmtId="165" fontId="0" fillId="36" borderId="0" xfId="0" applyNumberFormat="1" applyFont="1" applyFill="1" applyBorder="1" applyAlignment="1" applyProtection="1">
      <alignment horizontal="left"/>
      <protection locked="0"/>
    </xf>
    <xf numFmtId="165" fontId="0" fillId="36" borderId="0" xfId="0" applyNumberFormat="1" applyFont="1" applyFill="1" applyBorder="1" applyAlignment="1" applyProtection="1">
      <alignment/>
      <protection locked="0"/>
    </xf>
    <xf numFmtId="0" fontId="0" fillId="36" borderId="0" xfId="0" applyFont="1" applyFill="1" applyBorder="1" applyAlignment="1" applyProtection="1">
      <alignment horizontal="left"/>
      <protection locked="0"/>
    </xf>
    <xf numFmtId="165" fontId="19" fillId="36" borderId="0" xfId="0" applyNumberFormat="1" applyFont="1" applyFill="1" applyBorder="1" applyAlignment="1" applyProtection="1">
      <alignment horizontal="left" vertical="center"/>
      <protection locked="0"/>
    </xf>
    <xf numFmtId="0" fontId="18" fillId="36" borderId="0" xfId="0" applyFont="1" applyFill="1" applyBorder="1" applyAlignment="1" applyProtection="1">
      <alignment horizontal="left" vertical="center"/>
      <protection locked="0"/>
    </xf>
    <xf numFmtId="0" fontId="14" fillId="38" borderId="24" xfId="0" applyFont="1" applyFill="1" applyBorder="1" applyAlignment="1" applyProtection="1">
      <alignment horizontal="left"/>
      <protection locked="0"/>
    </xf>
    <xf numFmtId="0" fontId="14" fillId="38" borderId="21" xfId="0" applyFont="1" applyFill="1" applyBorder="1" applyAlignment="1" applyProtection="1">
      <alignment horizontal="left"/>
      <protection locked="0"/>
    </xf>
    <xf numFmtId="0" fontId="14" fillId="38" borderId="23" xfId="0" applyFont="1" applyFill="1" applyBorder="1" applyAlignment="1" applyProtection="1">
      <alignment horizontal="left"/>
      <protection locked="0"/>
    </xf>
    <xf numFmtId="0" fontId="0" fillId="36" borderId="11" xfId="0" applyFill="1" applyBorder="1" applyAlignment="1" applyProtection="1">
      <alignment/>
      <protection locked="0"/>
    </xf>
    <xf numFmtId="0" fontId="0" fillId="36" borderId="14" xfId="0" applyFill="1" applyBorder="1" applyAlignment="1" applyProtection="1">
      <alignment/>
      <protection locked="0"/>
    </xf>
    <xf numFmtId="0" fontId="0" fillId="36" borderId="14" xfId="0" applyFill="1" applyBorder="1" applyAlignment="1" applyProtection="1">
      <alignment horizontal="left"/>
      <protection locked="0"/>
    </xf>
    <xf numFmtId="165" fontId="0" fillId="36" borderId="14" xfId="0" applyNumberFormat="1" applyFill="1" applyBorder="1" applyAlignment="1" applyProtection="1">
      <alignment horizontal="left"/>
      <protection locked="0"/>
    </xf>
    <xf numFmtId="165" fontId="0" fillId="36" borderId="14" xfId="0" applyNumberFormat="1" applyFill="1" applyBorder="1" applyAlignment="1" applyProtection="1">
      <alignment/>
      <protection locked="0"/>
    </xf>
    <xf numFmtId="0" fontId="0" fillId="36" borderId="13" xfId="0" applyFill="1" applyBorder="1" applyAlignment="1" applyProtection="1">
      <alignment/>
      <protection locked="0"/>
    </xf>
    <xf numFmtId="0" fontId="0" fillId="33" borderId="10" xfId="0" applyFill="1" applyBorder="1" applyAlignment="1" applyProtection="1">
      <alignment/>
      <protection locked="0"/>
    </xf>
    <xf numFmtId="0" fontId="0" fillId="33" borderId="12" xfId="0" applyFill="1" applyBorder="1" applyAlignment="1" applyProtection="1">
      <alignment/>
      <protection locked="0"/>
    </xf>
    <xf numFmtId="0" fontId="5" fillId="33" borderId="0" xfId="0" applyFont="1" applyFill="1" applyBorder="1" applyAlignment="1" applyProtection="1">
      <alignment/>
      <protection locked="0"/>
    </xf>
    <xf numFmtId="165" fontId="5" fillId="33" borderId="0" xfId="0" applyNumberFormat="1" applyFont="1" applyFill="1" applyBorder="1" applyAlignment="1" applyProtection="1">
      <alignment/>
      <protection locked="0"/>
    </xf>
    <xf numFmtId="165" fontId="5" fillId="33" borderId="0" xfId="0" applyNumberFormat="1" applyFont="1" applyFill="1" applyBorder="1" applyAlignment="1" applyProtection="1">
      <alignment horizontal="left"/>
      <protection locked="0"/>
    </xf>
    <xf numFmtId="0" fontId="0" fillId="33" borderId="11" xfId="0" applyFill="1" applyBorder="1" applyAlignment="1" applyProtection="1">
      <alignment/>
      <protection locked="0"/>
    </xf>
    <xf numFmtId="0" fontId="0" fillId="33" borderId="14" xfId="0" applyFill="1" applyBorder="1" applyAlignment="1" applyProtection="1">
      <alignment/>
      <protection locked="0"/>
    </xf>
    <xf numFmtId="0" fontId="0" fillId="33" borderId="14" xfId="0" applyFill="1" applyBorder="1" applyAlignment="1" applyProtection="1">
      <alignment horizontal="left"/>
      <protection locked="0"/>
    </xf>
    <xf numFmtId="0" fontId="0" fillId="33" borderId="13" xfId="0" applyFill="1" applyBorder="1" applyAlignment="1" applyProtection="1">
      <alignment/>
      <protection locked="0"/>
    </xf>
    <xf numFmtId="0" fontId="6" fillId="40" borderId="19" xfId="0" applyFont="1" applyFill="1" applyBorder="1" applyAlignment="1" applyProtection="1">
      <alignment horizontal="left"/>
      <protection locked="0"/>
    </xf>
    <xf numFmtId="0" fontId="3" fillId="36" borderId="0" xfId="0" applyFont="1" applyFill="1" applyBorder="1" applyAlignment="1" applyProtection="1">
      <alignment/>
      <protection locked="0"/>
    </xf>
    <xf numFmtId="0" fontId="16" fillId="36" borderId="0" xfId="0" applyFont="1" applyFill="1" applyAlignment="1" applyProtection="1">
      <alignment/>
      <protection locked="0"/>
    </xf>
    <xf numFmtId="0" fontId="29" fillId="36" borderId="0" xfId="0" applyFont="1" applyFill="1" applyBorder="1" applyAlignment="1" applyProtection="1">
      <alignment/>
      <protection locked="0"/>
    </xf>
    <xf numFmtId="0" fontId="30" fillId="36" borderId="0" xfId="0" applyFont="1" applyFill="1" applyAlignment="1" applyProtection="1">
      <alignment/>
      <protection locked="0"/>
    </xf>
    <xf numFmtId="0" fontId="29" fillId="36" borderId="0" xfId="0" applyFont="1" applyFill="1" applyBorder="1" applyAlignment="1" applyProtection="1">
      <alignment horizontal="left"/>
      <protection locked="0"/>
    </xf>
    <xf numFmtId="0" fontId="9" fillId="36" borderId="0" xfId="0" applyFont="1" applyFill="1" applyBorder="1" applyAlignment="1" applyProtection="1">
      <alignment/>
      <protection locked="0"/>
    </xf>
    <xf numFmtId="0" fontId="29" fillId="36" borderId="0" xfId="0" applyFont="1" applyFill="1" applyAlignment="1" applyProtection="1">
      <alignment/>
      <protection locked="0"/>
    </xf>
    <xf numFmtId="0" fontId="0" fillId="33" borderId="0" xfId="0" applyFont="1" applyFill="1" applyAlignment="1" applyProtection="1">
      <alignment/>
      <protection locked="0"/>
    </xf>
    <xf numFmtId="0" fontId="23" fillId="36" borderId="0" xfId="0" applyFont="1" applyFill="1" applyBorder="1" applyAlignment="1" applyProtection="1">
      <alignment/>
      <protection locked="0"/>
    </xf>
    <xf numFmtId="0" fontId="25" fillId="36" borderId="0" xfId="0" applyFont="1" applyFill="1" applyBorder="1" applyAlignment="1" applyProtection="1">
      <alignment/>
      <protection locked="0"/>
    </xf>
    <xf numFmtId="0" fontId="2" fillId="36" borderId="0" xfId="0" applyFont="1" applyFill="1" applyAlignment="1" applyProtection="1">
      <alignment/>
      <protection locked="0"/>
    </xf>
    <xf numFmtId="165" fontId="16" fillId="36" borderId="0" xfId="0" applyNumberFormat="1" applyFont="1" applyFill="1" applyBorder="1" applyAlignment="1" applyProtection="1">
      <alignment/>
      <protection locked="0"/>
    </xf>
    <xf numFmtId="0" fontId="16" fillId="36" borderId="0" xfId="0" applyFont="1" applyFill="1" applyBorder="1" applyAlignment="1" applyProtection="1">
      <alignment/>
      <protection locked="0"/>
    </xf>
    <xf numFmtId="0" fontId="28" fillId="36" borderId="0" xfId="0" applyFont="1" applyFill="1" applyBorder="1" applyAlignment="1" applyProtection="1">
      <alignment/>
      <protection locked="0"/>
    </xf>
    <xf numFmtId="0" fontId="29" fillId="36" borderId="0" xfId="0" applyFont="1" applyFill="1" applyAlignment="1" applyProtection="1">
      <alignment/>
      <protection locked="0"/>
    </xf>
    <xf numFmtId="165" fontId="29" fillId="36" borderId="0" xfId="0" applyNumberFormat="1" applyFont="1" applyFill="1" applyBorder="1" applyAlignment="1" applyProtection="1">
      <alignment/>
      <protection locked="0"/>
    </xf>
    <xf numFmtId="0" fontId="29" fillId="36" borderId="0" xfId="0" applyFont="1" applyFill="1" applyBorder="1" applyAlignment="1" applyProtection="1">
      <alignment/>
      <protection locked="0"/>
    </xf>
    <xf numFmtId="165" fontId="2" fillId="36" borderId="0" xfId="0" applyNumberFormat="1" applyFont="1" applyFill="1" applyBorder="1" applyAlignment="1" applyProtection="1">
      <alignment horizontal="right"/>
      <protection locked="0"/>
    </xf>
    <xf numFmtId="165" fontId="2" fillId="36" borderId="0" xfId="0" applyNumberFormat="1" applyFont="1" applyFill="1" applyBorder="1" applyAlignment="1" applyProtection="1">
      <alignment horizontal="left"/>
      <protection locked="0"/>
    </xf>
    <xf numFmtId="0" fontId="0" fillId="36" borderId="12" xfId="0" applyFont="1" applyFill="1" applyBorder="1" applyAlignment="1" applyProtection="1">
      <alignment/>
      <protection locked="0"/>
    </xf>
    <xf numFmtId="165" fontId="0" fillId="33" borderId="0" xfId="0" applyNumberFormat="1" applyFill="1" applyAlignment="1" applyProtection="1">
      <alignment/>
      <protection locked="0"/>
    </xf>
    <xf numFmtId="0" fontId="30" fillId="36" borderId="0" xfId="0" applyFont="1" applyFill="1" applyBorder="1" applyAlignment="1" applyProtection="1">
      <alignment/>
      <protection locked="0"/>
    </xf>
    <xf numFmtId="0" fontId="0" fillId="36" borderId="25" xfId="0" applyFill="1" applyBorder="1" applyAlignment="1" applyProtection="1">
      <alignment/>
      <protection locked="0"/>
    </xf>
    <xf numFmtId="0" fontId="2" fillId="36" borderId="26" xfId="0" applyFont="1" applyFill="1" applyBorder="1" applyAlignment="1" applyProtection="1">
      <alignment/>
      <protection locked="0"/>
    </xf>
    <xf numFmtId="0" fontId="0" fillId="36" borderId="26" xfId="0" applyFill="1" applyBorder="1" applyAlignment="1" applyProtection="1">
      <alignment/>
      <protection locked="0"/>
    </xf>
    <xf numFmtId="165" fontId="2" fillId="36" borderId="26" xfId="0" applyNumberFormat="1" applyFont="1" applyFill="1" applyBorder="1" applyAlignment="1" applyProtection="1">
      <alignment horizontal="left"/>
      <protection locked="0"/>
    </xf>
    <xf numFmtId="165" fontId="2" fillId="36" borderId="26" xfId="0" applyNumberFormat="1" applyFont="1" applyFill="1" applyBorder="1" applyAlignment="1" applyProtection="1">
      <alignment horizontal="right"/>
      <protection locked="0"/>
    </xf>
    <xf numFmtId="0" fontId="0" fillId="36" borderId="26" xfId="0" applyFont="1" applyFill="1" applyBorder="1" applyAlignment="1" applyProtection="1">
      <alignment/>
      <protection locked="0"/>
    </xf>
    <xf numFmtId="0" fontId="0" fillId="36" borderId="26" xfId="0" applyFont="1" applyFill="1" applyBorder="1" applyAlignment="1" applyProtection="1">
      <alignment horizontal="left"/>
      <protection locked="0"/>
    </xf>
    <xf numFmtId="165" fontId="2" fillId="36" borderId="27" xfId="0" applyNumberFormat="1" applyFont="1" applyFill="1" applyBorder="1" applyAlignment="1" applyProtection="1">
      <alignment horizontal="right"/>
      <protection locked="0"/>
    </xf>
    <xf numFmtId="0" fontId="0" fillId="36" borderId="28" xfId="0" applyFill="1" applyBorder="1" applyAlignment="1" applyProtection="1">
      <alignment/>
      <protection locked="0"/>
    </xf>
    <xf numFmtId="165" fontId="2" fillId="36" borderId="29" xfId="0" applyNumberFormat="1" applyFont="1" applyFill="1" applyBorder="1" applyAlignment="1" applyProtection="1">
      <alignment horizontal="right"/>
      <protection locked="0"/>
    </xf>
    <xf numFmtId="165" fontId="2" fillId="41" borderId="26" xfId="0" applyNumberFormat="1" applyFont="1" applyFill="1" applyBorder="1" applyAlignment="1" applyProtection="1">
      <alignment horizontal="left"/>
      <protection locked="0"/>
    </xf>
    <xf numFmtId="165" fontId="0" fillId="41" borderId="26" xfId="0" applyNumberFormat="1" applyFont="1" applyFill="1" applyBorder="1" applyAlignment="1" applyProtection="1">
      <alignment horizontal="right"/>
      <protection locked="0"/>
    </xf>
    <xf numFmtId="0" fontId="0" fillId="41" borderId="26" xfId="0" applyFont="1" applyFill="1" applyBorder="1" applyAlignment="1" applyProtection="1">
      <alignment/>
      <protection locked="0"/>
    </xf>
    <xf numFmtId="0" fontId="0" fillId="41" borderId="26" xfId="0" applyFont="1" applyFill="1" applyBorder="1" applyAlignment="1" applyProtection="1">
      <alignment horizontal="left"/>
      <protection locked="0"/>
    </xf>
    <xf numFmtId="165" fontId="2" fillId="41" borderId="26" xfId="0" applyNumberFormat="1" applyFont="1" applyFill="1" applyBorder="1" applyAlignment="1" applyProtection="1">
      <alignment horizontal="right"/>
      <protection locked="0"/>
    </xf>
    <xf numFmtId="165" fontId="2" fillId="41" borderId="27" xfId="0" applyNumberFormat="1" applyFont="1" applyFill="1" applyBorder="1" applyAlignment="1" applyProtection="1">
      <alignment horizontal="left"/>
      <protection locked="0"/>
    </xf>
    <xf numFmtId="168" fontId="2" fillId="38" borderId="21" xfId="0" applyNumberFormat="1" applyFont="1" applyFill="1" applyBorder="1" applyAlignment="1" applyProtection="1">
      <alignment horizontal="left"/>
      <protection locked="0"/>
    </xf>
    <xf numFmtId="165" fontId="0" fillId="41" borderId="0" xfId="0" applyNumberFormat="1" applyFont="1" applyFill="1" applyBorder="1" applyAlignment="1" applyProtection="1">
      <alignment horizontal="left"/>
      <protection locked="0"/>
    </xf>
    <xf numFmtId="0" fontId="0" fillId="41" borderId="0" xfId="0" applyFont="1" applyFill="1" applyBorder="1" applyAlignment="1" applyProtection="1">
      <alignment horizontal="left"/>
      <protection locked="0"/>
    </xf>
    <xf numFmtId="165" fontId="2" fillId="41" borderId="0" xfId="0" applyNumberFormat="1" applyFont="1" applyFill="1" applyBorder="1" applyAlignment="1" applyProtection="1">
      <alignment horizontal="right"/>
      <protection locked="0"/>
    </xf>
    <xf numFmtId="165" fontId="2" fillId="41" borderId="29" xfId="0" applyNumberFormat="1" applyFont="1" applyFill="1" applyBorder="1" applyAlignment="1" applyProtection="1">
      <alignment horizontal="left"/>
      <protection locked="0"/>
    </xf>
    <xf numFmtId="165" fontId="2" fillId="41" borderId="0" xfId="0" applyNumberFormat="1" applyFont="1" applyFill="1" applyBorder="1" applyAlignment="1" applyProtection="1">
      <alignment horizontal="left"/>
      <protection locked="0"/>
    </xf>
    <xf numFmtId="165" fontId="0" fillId="41" borderId="0" xfId="0" applyNumberFormat="1" applyFont="1" applyFill="1" applyBorder="1" applyAlignment="1" applyProtection="1">
      <alignment horizontal="right"/>
      <protection locked="0"/>
    </xf>
    <xf numFmtId="165" fontId="2" fillId="41" borderId="31" xfId="0" applyNumberFormat="1" applyFont="1" applyFill="1" applyBorder="1" applyAlignment="1" applyProtection="1">
      <alignment horizontal="left"/>
      <protection locked="0"/>
    </xf>
    <xf numFmtId="165" fontId="0" fillId="41" borderId="31" xfId="0" applyNumberFormat="1" applyFont="1" applyFill="1" applyBorder="1" applyAlignment="1" applyProtection="1">
      <alignment horizontal="right"/>
      <protection locked="0"/>
    </xf>
    <xf numFmtId="0" fontId="0" fillId="41" borderId="31" xfId="0" applyFont="1" applyFill="1" applyBorder="1" applyAlignment="1" applyProtection="1">
      <alignment/>
      <protection locked="0"/>
    </xf>
    <xf numFmtId="0" fontId="0" fillId="41" borderId="31" xfId="0" applyFont="1" applyFill="1" applyBorder="1" applyAlignment="1" applyProtection="1">
      <alignment horizontal="left"/>
      <protection locked="0"/>
    </xf>
    <xf numFmtId="165" fontId="2" fillId="41" borderId="31" xfId="0" applyNumberFormat="1" applyFont="1" applyFill="1" applyBorder="1" applyAlignment="1" applyProtection="1">
      <alignment horizontal="right"/>
      <protection locked="0"/>
    </xf>
    <xf numFmtId="165" fontId="2" fillId="41" borderId="32" xfId="0" applyNumberFormat="1" applyFont="1" applyFill="1" applyBorder="1" applyAlignment="1" applyProtection="1">
      <alignment horizontal="left"/>
      <protection locked="0"/>
    </xf>
    <xf numFmtId="0" fontId="0" fillId="36" borderId="30" xfId="0" applyFill="1" applyBorder="1" applyAlignment="1" applyProtection="1">
      <alignment/>
      <protection locked="0"/>
    </xf>
    <xf numFmtId="0" fontId="0" fillId="36" borderId="31" xfId="0" applyFill="1" applyBorder="1" applyAlignment="1" applyProtection="1">
      <alignment/>
      <protection locked="0"/>
    </xf>
    <xf numFmtId="0" fontId="2" fillId="36" borderId="31" xfId="0" applyFont="1" applyFill="1" applyBorder="1" applyAlignment="1" applyProtection="1">
      <alignment/>
      <protection locked="0"/>
    </xf>
    <xf numFmtId="165" fontId="2" fillId="36" borderId="31" xfId="0" applyNumberFormat="1" applyFont="1" applyFill="1" applyBorder="1" applyAlignment="1" applyProtection="1">
      <alignment horizontal="left"/>
      <protection locked="0"/>
    </xf>
    <xf numFmtId="165" fontId="0" fillId="36" borderId="31" xfId="0" applyNumberFormat="1" applyFont="1" applyFill="1" applyBorder="1" applyAlignment="1" applyProtection="1">
      <alignment horizontal="right"/>
      <protection locked="0"/>
    </xf>
    <xf numFmtId="0" fontId="0" fillId="36" borderId="31" xfId="0" applyFont="1" applyFill="1" applyBorder="1" applyAlignment="1" applyProtection="1">
      <alignment/>
      <protection locked="0"/>
    </xf>
    <xf numFmtId="0" fontId="0" fillId="36" borderId="31" xfId="0" applyFont="1" applyFill="1" applyBorder="1" applyAlignment="1" applyProtection="1">
      <alignment horizontal="left"/>
      <protection locked="0"/>
    </xf>
    <xf numFmtId="165" fontId="2" fillId="36" borderId="31" xfId="0" applyNumberFormat="1" applyFont="1" applyFill="1" applyBorder="1" applyAlignment="1" applyProtection="1">
      <alignment horizontal="right"/>
      <protection locked="0"/>
    </xf>
    <xf numFmtId="165" fontId="2" fillId="36" borderId="32" xfId="0" applyNumberFormat="1" applyFont="1" applyFill="1" applyBorder="1" applyAlignment="1" applyProtection="1">
      <alignment horizontal="right"/>
      <protection locked="0"/>
    </xf>
    <xf numFmtId="165" fontId="0" fillId="36" borderId="0" xfId="0" applyNumberFormat="1" applyFont="1" applyFill="1" applyBorder="1" applyAlignment="1" applyProtection="1">
      <alignment horizontal="right"/>
      <protection locked="0"/>
    </xf>
    <xf numFmtId="0" fontId="3" fillId="34" borderId="0" xfId="0" applyFont="1" applyFill="1" applyBorder="1" applyAlignment="1" applyProtection="1">
      <alignment/>
      <protection locked="0"/>
    </xf>
    <xf numFmtId="0" fontId="2" fillId="34" borderId="0" xfId="0" applyFont="1" applyFill="1" applyBorder="1" applyAlignment="1" applyProtection="1">
      <alignment horizontal="left"/>
      <protection locked="0"/>
    </xf>
    <xf numFmtId="0" fontId="66" fillId="34" borderId="0" xfId="0" applyFont="1" applyFill="1" applyBorder="1" applyAlignment="1" applyProtection="1">
      <alignment vertical="center"/>
      <protection locked="0"/>
    </xf>
    <xf numFmtId="0" fontId="33" fillId="34" borderId="0" xfId="0" applyFont="1" applyFill="1" applyBorder="1" applyAlignment="1" applyProtection="1">
      <alignment/>
      <protection locked="0"/>
    </xf>
    <xf numFmtId="0" fontId="66" fillId="34" borderId="0" xfId="0" applyFont="1" applyFill="1" applyBorder="1" applyAlignment="1" applyProtection="1">
      <alignment/>
      <protection locked="0"/>
    </xf>
    <xf numFmtId="0" fontId="2" fillId="41" borderId="26" xfId="0" applyFont="1" applyFill="1" applyBorder="1" applyAlignment="1" applyProtection="1">
      <alignment horizontal="left"/>
      <protection locked="0"/>
    </xf>
    <xf numFmtId="0" fontId="17" fillId="41" borderId="0" xfId="0" applyFont="1" applyFill="1" applyAlignment="1" applyProtection="1">
      <alignment horizontal="left"/>
      <protection locked="0"/>
    </xf>
    <xf numFmtId="0" fontId="18" fillId="41" borderId="0" xfId="0" applyFont="1" applyFill="1" applyAlignment="1" applyProtection="1">
      <alignment horizontal="left"/>
      <protection locked="0"/>
    </xf>
    <xf numFmtId="0" fontId="26" fillId="41" borderId="0" xfId="0" applyFont="1" applyFill="1" applyBorder="1" applyAlignment="1" applyProtection="1">
      <alignment/>
      <protection locked="0"/>
    </xf>
    <xf numFmtId="0" fontId="0" fillId="41" borderId="0" xfId="0" applyFont="1" applyFill="1" applyBorder="1" applyAlignment="1" applyProtection="1">
      <alignment horizontal="left"/>
      <protection locked="0"/>
    </xf>
    <xf numFmtId="165" fontId="0" fillId="38" borderId="21" xfId="0" applyNumberFormat="1" applyFont="1" applyFill="1" applyBorder="1" applyAlignment="1" applyProtection="1">
      <alignment horizontal="left"/>
      <protection locked="0"/>
    </xf>
    <xf numFmtId="0" fontId="19" fillId="41" borderId="0" xfId="0" applyFont="1" applyFill="1" applyAlignment="1" applyProtection="1">
      <alignment horizontal="left"/>
      <protection locked="0"/>
    </xf>
    <xf numFmtId="0" fontId="0" fillId="38" borderId="21" xfId="0" applyNumberFormat="1" applyFont="1" applyFill="1" applyBorder="1" applyAlignment="1" applyProtection="1">
      <alignment horizontal="left"/>
      <protection locked="0"/>
    </xf>
    <xf numFmtId="0" fontId="2" fillId="41" borderId="31" xfId="0" applyFont="1" applyFill="1" applyBorder="1" applyAlignment="1" applyProtection="1">
      <alignment horizontal="left"/>
      <protection locked="0"/>
    </xf>
    <xf numFmtId="0" fontId="0" fillId="34" borderId="0" xfId="0" applyFill="1" applyAlignment="1" applyProtection="1">
      <alignment horizontal="left"/>
      <protection locked="0"/>
    </xf>
    <xf numFmtId="0" fontId="65" fillId="34" borderId="0" xfId="0" applyFont="1" applyFill="1" applyBorder="1" applyAlignment="1" applyProtection="1">
      <alignment horizontal="left"/>
      <protection locked="0"/>
    </xf>
    <xf numFmtId="0" fontId="64" fillId="34" borderId="0" xfId="0" applyFont="1" applyFill="1" applyBorder="1" applyAlignment="1" applyProtection="1">
      <alignment horizontal="left"/>
      <protection locked="0"/>
    </xf>
    <xf numFmtId="0" fontId="63" fillId="34" borderId="0" xfId="0" applyFont="1" applyFill="1" applyBorder="1" applyAlignment="1" applyProtection="1">
      <alignment horizontal="left"/>
      <protection locked="0"/>
    </xf>
    <xf numFmtId="0" fontId="2" fillId="41" borderId="0" xfId="0" applyFont="1" applyFill="1" applyBorder="1" applyAlignment="1" applyProtection="1">
      <alignment horizontal="left"/>
      <protection locked="0"/>
    </xf>
    <xf numFmtId="0" fontId="3" fillId="41" borderId="28" xfId="0" applyFont="1" applyFill="1" applyBorder="1" applyAlignment="1" applyProtection="1">
      <alignment/>
      <protection locked="0"/>
    </xf>
    <xf numFmtId="0" fontId="0" fillId="41" borderId="28" xfId="0" applyFont="1" applyFill="1" applyBorder="1" applyAlignment="1" applyProtection="1">
      <alignment/>
      <protection locked="0"/>
    </xf>
    <xf numFmtId="0" fontId="69" fillId="41" borderId="0" xfId="0" applyFont="1" applyFill="1" applyBorder="1" applyAlignment="1" applyProtection="1">
      <alignment/>
      <protection locked="0"/>
    </xf>
    <xf numFmtId="0" fontId="33" fillId="41" borderId="0" xfId="0" applyFont="1" applyFill="1" applyBorder="1" applyAlignment="1" applyProtection="1">
      <alignment/>
      <protection locked="0"/>
    </xf>
    <xf numFmtId="0" fontId="19" fillId="41" borderId="28" xfId="0" applyFont="1" applyFill="1" applyBorder="1" applyAlignment="1" applyProtection="1">
      <alignment horizontal="left"/>
      <protection locked="0"/>
    </xf>
    <xf numFmtId="0" fontId="26" fillId="41" borderId="28" xfId="0" applyFont="1" applyFill="1" applyBorder="1" applyAlignment="1" applyProtection="1">
      <alignment/>
      <protection locked="0"/>
    </xf>
    <xf numFmtId="0" fontId="0" fillId="38" borderId="24" xfId="0" applyFont="1" applyFill="1" applyBorder="1" applyAlignment="1" applyProtection="1">
      <alignment horizontal="left"/>
      <protection locked="0"/>
    </xf>
    <xf numFmtId="0" fontId="0" fillId="41" borderId="30" xfId="0" applyFont="1" applyFill="1" applyBorder="1" applyAlignment="1" applyProtection="1">
      <alignment/>
      <protection locked="0"/>
    </xf>
    <xf numFmtId="0" fontId="61" fillId="38" borderId="21" xfId="0" applyFont="1" applyFill="1" applyBorder="1" applyAlignment="1" applyProtection="1">
      <alignment horizontal="left"/>
      <protection locked="0"/>
    </xf>
    <xf numFmtId="0" fontId="11" fillId="41" borderId="0" xfId="0" applyFont="1" applyFill="1" applyBorder="1" applyAlignment="1" applyProtection="1">
      <alignment/>
      <protection locked="0"/>
    </xf>
    <xf numFmtId="0" fontId="11" fillId="41" borderId="0" xfId="0" applyFont="1" applyFill="1" applyBorder="1" applyAlignment="1" applyProtection="1">
      <alignment horizontal="left"/>
      <protection locked="0"/>
    </xf>
    <xf numFmtId="165" fontId="0" fillId="41" borderId="29" xfId="0" applyNumberFormat="1" applyFill="1" applyBorder="1" applyAlignment="1" applyProtection="1">
      <alignment horizontal="left"/>
      <protection locked="0"/>
    </xf>
    <xf numFmtId="0" fontId="19" fillId="41" borderId="28" xfId="0" applyFont="1" applyFill="1" applyBorder="1" applyAlignment="1" applyProtection="1">
      <alignment/>
      <protection locked="0"/>
    </xf>
    <xf numFmtId="0" fontId="68" fillId="36" borderId="0" xfId="0" applyFont="1" applyFill="1" applyBorder="1" applyAlignment="1" applyProtection="1">
      <alignment/>
      <protection locked="0"/>
    </xf>
    <xf numFmtId="0" fontId="0" fillId="41" borderId="0" xfId="0" applyFont="1" applyFill="1" applyBorder="1" applyAlignment="1" applyProtection="1">
      <alignment horizontal="left" vertical="center" wrapText="1"/>
      <protection locked="0"/>
    </xf>
    <xf numFmtId="0" fontId="19" fillId="41" borderId="0" xfId="0" applyFont="1" applyFill="1" applyBorder="1" applyAlignment="1" applyProtection="1">
      <alignment horizontal="left" vertical="center" wrapText="1"/>
      <protection locked="0"/>
    </xf>
    <xf numFmtId="0" fontId="0" fillId="41" borderId="0" xfId="0" applyFont="1" applyFill="1" applyBorder="1" applyAlignment="1" applyProtection="1">
      <alignment vertical="center" wrapText="1"/>
      <protection locked="0"/>
    </xf>
    <xf numFmtId="165" fontId="0" fillId="38" borderId="24" xfId="0" applyNumberFormat="1" applyFont="1" applyFill="1" applyBorder="1" applyAlignment="1" applyProtection="1">
      <alignment horizontal="left"/>
      <protection locked="0"/>
    </xf>
    <xf numFmtId="0" fontId="0" fillId="38" borderId="23" xfId="0" applyFont="1" applyFill="1" applyBorder="1" applyAlignment="1" applyProtection="1">
      <alignment horizontal="left"/>
      <protection locked="0"/>
    </xf>
    <xf numFmtId="165" fontId="0" fillId="38" borderId="23" xfId="0" applyNumberFormat="1" applyFont="1" applyFill="1" applyBorder="1" applyAlignment="1" applyProtection="1">
      <alignment horizontal="left"/>
      <protection locked="0"/>
    </xf>
    <xf numFmtId="3" fontId="0" fillId="41" borderId="0" xfId="0" applyNumberFormat="1" applyFont="1" applyFill="1" applyBorder="1" applyAlignment="1" applyProtection="1">
      <alignment horizontal="lef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protection locked="0"/>
    </xf>
    <xf numFmtId="0" fontId="5" fillId="33" borderId="0" xfId="0" applyFont="1" applyFill="1" applyBorder="1" applyAlignment="1" applyProtection="1">
      <alignment horizontal="left"/>
      <protection locked="0"/>
    </xf>
    <xf numFmtId="0" fontId="0" fillId="34" borderId="15" xfId="0" applyFill="1" applyBorder="1" applyAlignment="1" applyProtection="1">
      <alignment/>
      <protection locked="0"/>
    </xf>
    <xf numFmtId="0" fontId="0" fillId="34" borderId="16" xfId="0" applyFill="1" applyBorder="1" applyAlignment="1" applyProtection="1">
      <alignment/>
      <protection locked="0"/>
    </xf>
    <xf numFmtId="0" fontId="0" fillId="34" borderId="16" xfId="0" applyFill="1" applyBorder="1" applyAlignment="1" applyProtection="1">
      <alignment horizontal="left"/>
      <protection locked="0"/>
    </xf>
    <xf numFmtId="0" fontId="0" fillId="34" borderId="17" xfId="0" applyFill="1" applyBorder="1" applyAlignment="1" applyProtection="1">
      <alignment/>
      <protection locked="0"/>
    </xf>
    <xf numFmtId="3" fontId="2" fillId="34" borderId="0" xfId="0" applyNumberFormat="1" applyFont="1" applyFill="1" applyBorder="1" applyAlignment="1" applyProtection="1">
      <alignment/>
      <protection locked="0"/>
    </xf>
    <xf numFmtId="3" fontId="2" fillId="34" borderId="0" xfId="0" applyNumberFormat="1" applyFont="1" applyFill="1" applyBorder="1" applyAlignment="1" applyProtection="1">
      <alignment horizontal="left"/>
      <protection locked="0"/>
    </xf>
    <xf numFmtId="0" fontId="13" fillId="34" borderId="0" xfId="0" applyFont="1" applyFill="1" applyBorder="1" applyAlignment="1" applyProtection="1">
      <alignment/>
      <protection locked="0"/>
    </xf>
    <xf numFmtId="1" fontId="0" fillId="34" borderId="0" xfId="0" applyNumberFormat="1" applyFill="1" applyBorder="1" applyAlignment="1" applyProtection="1">
      <alignment/>
      <protection locked="0"/>
    </xf>
    <xf numFmtId="1" fontId="0" fillId="34" borderId="0" xfId="0" applyNumberFormat="1" applyFill="1" applyBorder="1" applyAlignment="1" applyProtection="1">
      <alignment horizontal="left"/>
      <protection locked="0"/>
    </xf>
    <xf numFmtId="165" fontId="11" fillId="34" borderId="0" xfId="0" applyNumberFormat="1" applyFont="1" applyFill="1" applyBorder="1" applyAlignment="1" applyProtection="1">
      <alignment/>
      <protection locked="0"/>
    </xf>
    <xf numFmtId="0" fontId="9" fillId="34" borderId="0" xfId="0" applyFont="1" applyFill="1" applyBorder="1" applyAlignment="1" applyProtection="1">
      <alignment/>
      <protection locked="0"/>
    </xf>
    <xf numFmtId="165" fontId="11" fillId="34" borderId="0" xfId="0" applyNumberFormat="1" applyFont="1" applyFill="1" applyBorder="1" applyAlignment="1" applyProtection="1">
      <alignment horizontal="left"/>
      <protection locked="0"/>
    </xf>
    <xf numFmtId="165" fontId="2" fillId="34" borderId="0" xfId="0" applyNumberFormat="1" applyFont="1" applyFill="1" applyBorder="1" applyAlignment="1" applyProtection="1">
      <alignment horizontal="center"/>
      <protection locked="0"/>
    </xf>
    <xf numFmtId="165" fontId="2" fillId="34" borderId="0" xfId="0" applyNumberFormat="1" applyFont="1" applyFill="1" applyBorder="1" applyAlignment="1" applyProtection="1">
      <alignment horizontal="left"/>
      <protection locked="0"/>
    </xf>
    <xf numFmtId="0" fontId="0" fillId="34" borderId="12" xfId="0" applyFont="1" applyFill="1" applyBorder="1" applyAlignment="1" applyProtection="1">
      <alignment/>
      <protection locked="0"/>
    </xf>
    <xf numFmtId="0" fontId="19" fillId="34" borderId="0" xfId="0" applyFont="1" applyFill="1" applyBorder="1" applyAlignment="1" applyProtection="1">
      <alignment horizontal="left" vertical="center" wrapText="1"/>
      <protection locked="0"/>
    </xf>
    <xf numFmtId="0" fontId="19" fillId="34" borderId="0" xfId="0" applyFont="1" applyFill="1" applyBorder="1" applyAlignment="1" applyProtection="1">
      <alignment horizontal="center"/>
      <protection locked="0"/>
    </xf>
    <xf numFmtId="0" fontId="19" fillId="34" borderId="0" xfId="0" applyFont="1" applyFill="1" applyBorder="1" applyAlignment="1" applyProtection="1">
      <alignment horizontal="left" vertical="top" wrapText="1"/>
      <protection locked="0"/>
    </xf>
    <xf numFmtId="0" fontId="19" fillId="34" borderId="0" xfId="0" applyFont="1" applyFill="1" applyBorder="1" applyAlignment="1" applyProtection="1">
      <alignment horizontal="left" vertical="center"/>
      <protection locked="0"/>
    </xf>
    <xf numFmtId="0" fontId="9" fillId="34" borderId="14" xfId="0" applyFont="1" applyFill="1" applyBorder="1" applyAlignment="1" applyProtection="1">
      <alignment/>
      <protection locked="0"/>
    </xf>
    <xf numFmtId="0" fontId="9" fillId="34" borderId="14" xfId="0" applyFont="1" applyFill="1" applyBorder="1" applyAlignment="1" applyProtection="1">
      <alignment horizontal="left"/>
      <protection locked="0"/>
    </xf>
    <xf numFmtId="165" fontId="2" fillId="33" borderId="0" xfId="0" applyNumberFormat="1" applyFont="1" applyFill="1" applyBorder="1" applyAlignment="1" applyProtection="1">
      <alignment/>
      <protection locked="0"/>
    </xf>
    <xf numFmtId="165" fontId="2" fillId="33" borderId="0" xfId="0" applyNumberFormat="1" applyFont="1" applyFill="1" applyBorder="1" applyAlignment="1" applyProtection="1">
      <alignment horizontal="left"/>
      <protection locked="0"/>
    </xf>
    <xf numFmtId="165" fontId="5" fillId="33" borderId="14" xfId="0" applyNumberFormat="1" applyFont="1" applyFill="1" applyBorder="1" applyAlignment="1" applyProtection="1">
      <alignment horizontal="left"/>
      <protection locked="0"/>
    </xf>
    <xf numFmtId="165" fontId="5" fillId="33" borderId="14" xfId="0" applyNumberFormat="1" applyFont="1" applyFill="1" applyBorder="1" applyAlignment="1" applyProtection="1">
      <alignment/>
      <protection locked="0"/>
    </xf>
    <xf numFmtId="0" fontId="2" fillId="33" borderId="0" xfId="0" applyFont="1" applyFill="1" applyAlignment="1" applyProtection="1">
      <alignment wrapText="1"/>
      <protection locked="0"/>
    </xf>
    <xf numFmtId="0" fontId="2" fillId="33" borderId="0" xfId="0" applyFont="1" applyFill="1" applyAlignment="1" applyProtection="1">
      <alignment horizontal="left" wrapText="1"/>
      <protection locked="0"/>
    </xf>
    <xf numFmtId="0" fontId="33" fillId="33" borderId="0" xfId="0" applyFont="1" applyFill="1" applyAlignment="1" applyProtection="1">
      <alignment/>
      <protection locked="0"/>
    </xf>
    <xf numFmtId="165" fontId="6" fillId="39" borderId="22" xfId="0" applyNumberFormat="1" applyFont="1" applyFill="1" applyBorder="1" applyAlignment="1" applyProtection="1">
      <alignment horizontal="center"/>
      <protection/>
    </xf>
    <xf numFmtId="165" fontId="2" fillId="39" borderId="21" xfId="0" applyNumberFormat="1" applyFont="1" applyFill="1" applyBorder="1" applyAlignment="1" applyProtection="1">
      <alignment horizontal="left"/>
      <protection/>
    </xf>
    <xf numFmtId="165" fontId="2" fillId="39" borderId="23" xfId="0" applyNumberFormat="1" applyFont="1" applyFill="1" applyBorder="1" applyAlignment="1" applyProtection="1">
      <alignment horizontal="left"/>
      <protection/>
    </xf>
    <xf numFmtId="165" fontId="15" fillId="39" borderId="21" xfId="0" applyNumberFormat="1" applyFont="1" applyFill="1" applyBorder="1" applyAlignment="1" applyProtection="1">
      <alignment horizontal="left"/>
      <protection/>
    </xf>
    <xf numFmtId="165" fontId="0" fillId="39" borderId="21" xfId="0" applyNumberFormat="1" applyFill="1" applyBorder="1" applyAlignment="1" applyProtection="1">
      <alignment horizontal="left"/>
      <protection/>
    </xf>
    <xf numFmtId="171" fontId="0" fillId="39" borderId="21" xfId="0" applyNumberFormat="1" applyFill="1" applyBorder="1" applyAlignment="1" applyProtection="1">
      <alignment horizontal="left"/>
      <protection/>
    </xf>
    <xf numFmtId="165" fontId="0" fillId="39" borderId="21" xfId="0" applyNumberFormat="1" applyFont="1" applyFill="1" applyBorder="1" applyAlignment="1" applyProtection="1">
      <alignment horizontal="left"/>
      <protection/>
    </xf>
    <xf numFmtId="165" fontId="15" fillId="39" borderId="23" xfId="0" applyNumberFormat="1" applyFont="1" applyFill="1" applyBorder="1" applyAlignment="1" applyProtection="1">
      <alignment horizontal="left"/>
      <protection/>
    </xf>
    <xf numFmtId="165" fontId="0" fillId="39" borderId="24" xfId="0" applyNumberFormat="1" applyFill="1" applyBorder="1" applyAlignment="1" applyProtection="1">
      <alignment horizontal="left"/>
      <protection/>
    </xf>
    <xf numFmtId="165" fontId="0" fillId="39" borderId="23" xfId="0" applyNumberFormat="1" applyFill="1" applyBorder="1" applyAlignment="1" applyProtection="1">
      <alignment horizontal="left"/>
      <protection/>
    </xf>
    <xf numFmtId="3" fontId="0" fillId="39" borderId="21" xfId="0" applyNumberFormat="1" applyFill="1" applyBorder="1" applyAlignment="1" applyProtection="1">
      <alignment horizontal="left"/>
      <protection/>
    </xf>
    <xf numFmtId="165" fontId="5" fillId="39" borderId="21" xfId="0" applyNumberFormat="1" applyFont="1" applyFill="1" applyBorder="1" applyAlignment="1" applyProtection="1">
      <alignment horizontal="left"/>
      <protection/>
    </xf>
    <xf numFmtId="165" fontId="29" fillId="36" borderId="0" xfId="0" applyNumberFormat="1" applyFont="1" applyFill="1" applyBorder="1" applyAlignment="1" applyProtection="1">
      <alignment horizontal="left"/>
      <protection/>
    </xf>
    <xf numFmtId="165" fontId="2" fillId="39" borderId="21" xfId="0" applyNumberFormat="1" applyFont="1" applyFill="1" applyBorder="1" applyAlignment="1" applyProtection="1">
      <alignment horizontal="left"/>
      <protection/>
    </xf>
    <xf numFmtId="165" fontId="30" fillId="36" borderId="0" xfId="0" applyNumberFormat="1" applyFont="1" applyFill="1" applyBorder="1" applyAlignment="1" applyProtection="1">
      <alignment horizontal="left"/>
      <protection/>
    </xf>
    <xf numFmtId="165" fontId="14" fillId="39" borderId="21" xfId="0" applyNumberFormat="1" applyFont="1" applyFill="1" applyBorder="1" applyAlignment="1" applyProtection="1">
      <alignment horizontal="left"/>
      <protection/>
    </xf>
    <xf numFmtId="165" fontId="0" fillId="39" borderId="24" xfId="0" applyNumberFormat="1" applyFont="1" applyFill="1" applyBorder="1" applyAlignment="1" applyProtection="1">
      <alignment horizontal="left"/>
      <protection/>
    </xf>
    <xf numFmtId="165" fontId="0" fillId="39" borderId="23" xfId="0" applyNumberFormat="1" applyFont="1" applyFill="1" applyBorder="1" applyAlignment="1" applyProtection="1">
      <alignment horizontal="left"/>
      <protection/>
    </xf>
    <xf numFmtId="165" fontId="20" fillId="39" borderId="21" xfId="0" applyNumberFormat="1" applyFont="1" applyFill="1" applyBorder="1" applyAlignment="1" applyProtection="1">
      <alignment horizontal="left"/>
      <protection/>
    </xf>
    <xf numFmtId="3" fontId="20" fillId="39" borderId="21" xfId="0" applyNumberFormat="1" applyFont="1" applyFill="1" applyBorder="1" applyAlignment="1" applyProtection="1">
      <alignment horizontal="left"/>
      <protection/>
    </xf>
    <xf numFmtId="3" fontId="2" fillId="39" borderId="21" xfId="0" applyNumberFormat="1" applyFont="1" applyFill="1" applyBorder="1" applyAlignment="1" applyProtection="1">
      <alignment horizontal="left"/>
      <protection/>
    </xf>
    <xf numFmtId="0" fontId="0" fillId="33" borderId="0" xfId="0" applyFill="1" applyAlignment="1" applyProtection="1">
      <alignment/>
      <protection/>
    </xf>
    <xf numFmtId="0" fontId="33" fillId="33" borderId="0" xfId="0" applyFont="1" applyFill="1" applyAlignment="1" applyProtection="1">
      <alignment/>
      <protection/>
    </xf>
    <xf numFmtId="3" fontId="14" fillId="38" borderId="21" xfId="0" applyNumberFormat="1" applyFont="1" applyFill="1" applyBorder="1" applyAlignment="1" applyProtection="1">
      <alignment horizontal="left"/>
      <protection locked="0"/>
    </xf>
    <xf numFmtId="0" fontId="0" fillId="34" borderId="0" xfId="0" applyFill="1" applyBorder="1" applyAlignment="1" applyProtection="1">
      <alignment horizontal="center"/>
      <protection locked="0"/>
    </xf>
    <xf numFmtId="165" fontId="0" fillId="34" borderId="0" xfId="0" applyNumberFormat="1" applyFill="1" applyBorder="1" applyAlignment="1" applyProtection="1">
      <alignment horizontal="center"/>
      <protection locked="0"/>
    </xf>
    <xf numFmtId="165" fontId="14" fillId="34" borderId="0" xfId="0" applyNumberFormat="1" applyFont="1" applyFill="1" applyBorder="1" applyAlignment="1" applyProtection="1">
      <alignment/>
      <protection locked="0"/>
    </xf>
    <xf numFmtId="0" fontId="0" fillId="41" borderId="29" xfId="0" applyFill="1" applyBorder="1" applyAlignment="1" applyProtection="1">
      <alignment horizontal="center"/>
      <protection locked="0"/>
    </xf>
    <xf numFmtId="165" fontId="0" fillId="38" borderId="33" xfId="0" applyNumberFormat="1" applyFill="1" applyBorder="1" applyAlignment="1" applyProtection="1">
      <alignment horizontal="left"/>
      <protection locked="0"/>
    </xf>
    <xf numFmtId="0" fontId="0" fillId="40" borderId="10" xfId="0" applyFill="1" applyBorder="1" applyAlignment="1" applyProtection="1">
      <alignment/>
      <protection locked="0"/>
    </xf>
    <xf numFmtId="0" fontId="2" fillId="40" borderId="0" xfId="0" applyFont="1" applyFill="1" applyBorder="1" applyAlignment="1" applyProtection="1">
      <alignment/>
      <protection locked="0"/>
    </xf>
    <xf numFmtId="0" fontId="0" fillId="40" borderId="0" xfId="0" applyFill="1" applyBorder="1" applyAlignment="1" applyProtection="1">
      <alignment/>
      <protection locked="0"/>
    </xf>
    <xf numFmtId="0" fontId="0" fillId="40" borderId="12" xfId="0" applyFill="1" applyBorder="1" applyAlignment="1" applyProtection="1">
      <alignment/>
      <protection locked="0"/>
    </xf>
    <xf numFmtId="0" fontId="16" fillId="34" borderId="0" xfId="0" applyFont="1" applyFill="1" applyBorder="1" applyAlignment="1" applyProtection="1">
      <alignment/>
      <protection locked="0"/>
    </xf>
    <xf numFmtId="165" fontId="0" fillId="34" borderId="12" xfId="0" applyNumberFormat="1" applyFill="1" applyBorder="1" applyAlignment="1" applyProtection="1">
      <alignment/>
      <protection locked="0"/>
    </xf>
    <xf numFmtId="165" fontId="0" fillId="33" borderId="0" xfId="0" applyNumberFormat="1" applyFill="1" applyBorder="1" applyAlignment="1" applyProtection="1">
      <alignment/>
      <protection locked="0"/>
    </xf>
    <xf numFmtId="0" fontId="23" fillId="34" borderId="0" xfId="0" applyFont="1" applyFill="1" applyBorder="1" applyAlignment="1" applyProtection="1">
      <alignment/>
      <protection locked="0"/>
    </xf>
    <xf numFmtId="0" fontId="25" fillId="34" borderId="0" xfId="0" applyFont="1" applyFill="1" applyBorder="1" applyAlignment="1" applyProtection="1">
      <alignment/>
      <protection locked="0"/>
    </xf>
    <xf numFmtId="0" fontId="17" fillId="34" borderId="0" xfId="0" applyFont="1" applyFill="1" applyBorder="1" applyAlignment="1" applyProtection="1">
      <alignment/>
      <protection locked="0"/>
    </xf>
    <xf numFmtId="165" fontId="2" fillId="34" borderId="0" xfId="0" applyNumberFormat="1" applyFont="1" applyFill="1" applyBorder="1" applyAlignment="1" applyProtection="1">
      <alignment horizontal="right"/>
      <protection locked="0"/>
    </xf>
    <xf numFmtId="0" fontId="0" fillId="34" borderId="0" xfId="0" applyFont="1" applyFill="1" applyBorder="1" applyAlignment="1" applyProtection="1">
      <alignment/>
      <protection locked="0"/>
    </xf>
    <xf numFmtId="165" fontId="2" fillId="34" borderId="12" xfId="0" applyNumberFormat="1" applyFont="1" applyFill="1" applyBorder="1" applyAlignment="1" applyProtection="1">
      <alignment horizontal="right"/>
      <protection locked="0"/>
    </xf>
    <xf numFmtId="165" fontId="2" fillId="33" borderId="0" xfId="0" applyNumberFormat="1" applyFont="1" applyFill="1" applyBorder="1" applyAlignment="1" applyProtection="1">
      <alignment horizontal="right"/>
      <protection locked="0"/>
    </xf>
    <xf numFmtId="165" fontId="2" fillId="40" borderId="0" xfId="0" applyNumberFormat="1" applyFont="1" applyFill="1" applyBorder="1" applyAlignment="1" applyProtection="1">
      <alignment horizontal="right"/>
      <protection locked="0"/>
    </xf>
    <xf numFmtId="165" fontId="0" fillId="34" borderId="0" xfId="0" applyNumberFormat="1" applyFont="1" applyFill="1" applyBorder="1" applyAlignment="1" applyProtection="1">
      <alignment horizontal="left"/>
      <protection locked="0"/>
    </xf>
    <xf numFmtId="0" fontId="19" fillId="34" borderId="0" xfId="0" applyFont="1" applyFill="1" applyBorder="1" applyAlignment="1" applyProtection="1">
      <alignment/>
      <protection locked="0"/>
    </xf>
    <xf numFmtId="165" fontId="0" fillId="34" borderId="0" xfId="0" applyNumberFormat="1" applyFont="1" applyFill="1" applyBorder="1" applyAlignment="1" applyProtection="1">
      <alignment horizontal="center"/>
      <protection locked="0"/>
    </xf>
    <xf numFmtId="0" fontId="9" fillId="34" borderId="14" xfId="0" applyFont="1" applyFill="1" applyBorder="1" applyAlignment="1" applyProtection="1">
      <alignment/>
      <protection locked="0"/>
    </xf>
    <xf numFmtId="165" fontId="0" fillId="34" borderId="14" xfId="0" applyNumberFormat="1" applyFill="1" applyBorder="1" applyAlignment="1" applyProtection="1">
      <alignment/>
      <protection locked="0"/>
    </xf>
    <xf numFmtId="0" fontId="9"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9" fillId="33" borderId="14" xfId="0" applyFont="1" applyFill="1" applyBorder="1" applyAlignment="1" applyProtection="1">
      <alignment/>
      <protection locked="0"/>
    </xf>
    <xf numFmtId="0" fontId="20" fillId="38" borderId="21" xfId="0" applyFont="1" applyFill="1" applyBorder="1" applyAlignment="1" applyProtection="1">
      <alignment/>
      <protection locked="0"/>
    </xf>
    <xf numFmtId="165" fontId="0" fillId="39" borderId="21" xfId="0" applyNumberFormat="1" applyFont="1" applyFill="1" applyBorder="1" applyAlignment="1" applyProtection="1">
      <alignment/>
      <protection/>
    </xf>
    <xf numFmtId="0" fontId="2" fillId="39" borderId="21" xfId="0" applyFont="1" applyFill="1" applyBorder="1" applyAlignment="1" applyProtection="1">
      <alignment horizontal="left"/>
      <protection/>
    </xf>
    <xf numFmtId="165" fontId="2" fillId="39" borderId="34" xfId="0" applyNumberFormat="1" applyFont="1" applyFill="1" applyBorder="1" applyAlignment="1" applyProtection="1">
      <alignment horizontal="left"/>
      <protection/>
    </xf>
    <xf numFmtId="0" fontId="80" fillId="33" borderId="0" xfId="0" applyFont="1" applyFill="1" applyAlignment="1">
      <alignment vertical="top"/>
    </xf>
    <xf numFmtId="0" fontId="81" fillId="34" borderId="0" xfId="0" applyFont="1" applyFill="1" applyBorder="1" applyAlignment="1">
      <alignment horizontal="justify" vertical="top" wrapText="1"/>
    </xf>
    <xf numFmtId="0" fontId="82" fillId="34" borderId="0" xfId="0" applyFont="1" applyFill="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color indexed="8"/>
      </font>
      <fill>
        <patternFill>
          <bgColor indexed="53"/>
        </patternFill>
      </fill>
      <border>
        <left style="thin"/>
        <right style="thin"/>
        <top style="thin"/>
        <bottom style="thin"/>
      </border>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fill>
        <patternFill>
          <bgColor indexed="43"/>
        </patternFill>
      </fill>
      <border>
        <left style="thin"/>
        <right style="thin"/>
        <top style="thin"/>
        <bottom style="thin"/>
      </border>
    </dxf>
    <dxf>
      <font>
        <color indexed="8"/>
      </font>
      <fill>
        <patternFill>
          <bgColor indexed="43"/>
        </patternFill>
      </fill>
      <border>
        <left style="thin"/>
        <right style="thin"/>
        <top style="thin"/>
        <bottom style="thin"/>
      </border>
    </dxf>
    <dxf>
      <font>
        <color indexed="8"/>
      </font>
    </dxf>
    <dxf>
      <font>
        <color auto="1"/>
      </font>
    </dxf>
    <dxf>
      <font>
        <color indexed="8"/>
      </font>
    </dxf>
    <dxf>
      <font>
        <color indexed="8"/>
      </font>
      <fill>
        <patternFill>
          <bgColor indexed="52"/>
        </patternFill>
      </fill>
      <border>
        <left style="thin"/>
        <right style="thin"/>
        <top style="thin"/>
        <bottom style="thin"/>
      </border>
    </dxf>
    <dxf>
      <font>
        <color indexed="8"/>
      </font>
      <fill>
        <patternFill>
          <bgColor indexed="52"/>
        </patternFill>
      </fill>
      <border>
        <left style="thin"/>
        <right style="thin"/>
        <top style="thin"/>
        <bottom style="thin"/>
      </border>
    </dxf>
    <dxf>
      <font>
        <color indexed="8"/>
      </font>
      <fill>
        <patternFill>
          <bgColor indexed="43"/>
        </patternFill>
      </fill>
      <border>
        <left style="thin"/>
        <right style="thin"/>
        <top style="thin"/>
        <bottom style="thin"/>
      </border>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rgb="FF000000"/>
      </font>
      <fill>
        <patternFill>
          <bgColor rgb="FFFFFF99"/>
        </patternFill>
      </fill>
      <border>
        <left style="thin">
          <color rgb="FF000000"/>
        </left>
        <right style="thin">
          <color rgb="FF000000"/>
        </right>
        <top style="thin"/>
        <bottom style="thin">
          <color rgb="FF000000"/>
        </bottom>
      </border>
    </dxf>
    <dxf>
      <font>
        <color rgb="FF000000"/>
      </font>
      <fill>
        <patternFill>
          <bgColor rgb="FFFF9900"/>
        </patternFill>
      </fill>
      <border>
        <left style="thin">
          <color rgb="FF000000"/>
        </left>
        <right style="thin">
          <color rgb="FF000000"/>
        </right>
        <top style="thin"/>
        <bottom style="thin">
          <color rgb="FF000000"/>
        </bottom>
      </border>
    </dxf>
    <dxf>
      <font>
        <color rgb="FF000000"/>
      </font>
      <fill>
        <patternFill>
          <bgColor rgb="FFFF66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G33"/>
  <sheetViews>
    <sheetView zoomScale="80" zoomScaleNormal="80" zoomScalePageLayoutView="0" workbookViewId="0" topLeftCell="A10">
      <selection activeCell="J21" sqref="J21"/>
    </sheetView>
  </sheetViews>
  <sheetFormatPr defaultColWidth="9.140625" defaultRowHeight="12.75"/>
  <cols>
    <col min="1" max="1" width="1.421875" style="1" customWidth="1"/>
    <col min="2" max="2" width="10.00390625" style="1" customWidth="1"/>
    <col min="3" max="3" width="1.57421875" style="1" customWidth="1"/>
    <col min="4" max="4" width="108.57421875" style="1" customWidth="1"/>
    <col min="5" max="5" width="2.140625" style="1" customWidth="1"/>
    <col min="6" max="6" width="3.140625" style="1" customWidth="1"/>
    <col min="7" max="7" width="12.8515625" style="1" customWidth="1"/>
    <col min="8" max="8" width="11.140625" style="1" customWidth="1"/>
    <col min="9" max="16384" width="9.140625" style="1" customWidth="1"/>
  </cols>
  <sheetData>
    <row r="1" spans="2:3" ht="22.5">
      <c r="B1" s="2"/>
      <c r="C1" s="2" t="s">
        <v>514</v>
      </c>
    </row>
    <row r="2" spans="2:4" ht="13.5" customHeight="1">
      <c r="B2" s="2"/>
      <c r="C2" s="2"/>
      <c r="D2" s="2"/>
    </row>
    <row r="3" spans="2:4" ht="13.5" thickBot="1">
      <c r="B3" s="3"/>
      <c r="C3" s="3"/>
      <c r="D3" s="3"/>
    </row>
    <row r="4" spans="3:5" ht="18" thickBot="1">
      <c r="C4" s="19"/>
      <c r="D4" s="14" t="s">
        <v>445</v>
      </c>
      <c r="E4" s="13"/>
    </row>
    <row r="5" spans="3:5" ht="12.75" customHeight="1">
      <c r="C5" s="4"/>
      <c r="D5" s="6"/>
      <c r="E5" s="7"/>
    </row>
    <row r="6" spans="3:5" ht="108" thickBot="1">
      <c r="C6" s="4"/>
      <c r="D6" s="21" t="s">
        <v>148</v>
      </c>
      <c r="E6" s="7"/>
    </row>
    <row r="7" spans="3:5" ht="50.25" customHeight="1" thickBot="1">
      <c r="C7" s="4"/>
      <c r="D7" s="32" t="s">
        <v>149</v>
      </c>
      <c r="E7" s="7"/>
    </row>
    <row r="8" spans="3:5" ht="13.5" thickBot="1">
      <c r="C8" s="4"/>
      <c r="D8" s="31"/>
      <c r="E8" s="7"/>
    </row>
    <row r="9" spans="3:7" ht="70.5" customHeight="1" thickBot="1">
      <c r="C9" s="4"/>
      <c r="D9" s="33" t="s">
        <v>464</v>
      </c>
      <c r="E9" s="7"/>
      <c r="G9" s="101" t="s">
        <v>395</v>
      </c>
    </row>
    <row r="10" spans="3:5" ht="13.5" thickBot="1">
      <c r="C10" s="4"/>
      <c r="D10" s="30"/>
      <c r="E10" s="7"/>
    </row>
    <row r="11" spans="3:7" ht="43.5" customHeight="1">
      <c r="C11" s="4"/>
      <c r="D11" s="241" t="s">
        <v>143</v>
      </c>
      <c r="E11" s="7"/>
      <c r="G11" s="101" t="s">
        <v>396</v>
      </c>
    </row>
    <row r="12" spans="3:7" ht="12.75">
      <c r="C12" s="4"/>
      <c r="D12" s="239"/>
      <c r="E12" s="7"/>
      <c r="G12" s="101"/>
    </row>
    <row r="13" spans="3:7" ht="26.25">
      <c r="C13" s="4"/>
      <c r="D13" s="239" t="s">
        <v>399</v>
      </c>
      <c r="E13" s="7"/>
      <c r="G13" s="101"/>
    </row>
    <row r="14" spans="3:7" ht="12.75">
      <c r="C14" s="4"/>
      <c r="D14" s="239"/>
      <c r="E14" s="7"/>
      <c r="G14" s="101"/>
    </row>
    <row r="15" spans="3:7" ht="12.75">
      <c r="C15" s="4"/>
      <c r="D15" s="239" t="s">
        <v>144</v>
      </c>
      <c r="E15" s="7"/>
      <c r="G15" s="101"/>
    </row>
    <row r="16" spans="3:7" ht="12.75">
      <c r="C16" s="4"/>
      <c r="D16" s="239"/>
      <c r="E16" s="7"/>
      <c r="G16" s="101"/>
    </row>
    <row r="17" spans="3:7" ht="26.25">
      <c r="C17" s="4"/>
      <c r="D17" s="239" t="s">
        <v>400</v>
      </c>
      <c r="E17" s="7"/>
      <c r="G17" s="101"/>
    </row>
    <row r="18" spans="3:7" ht="12.75">
      <c r="C18" s="4"/>
      <c r="D18" s="239"/>
      <c r="E18" s="7"/>
      <c r="G18" s="101"/>
    </row>
    <row r="19" spans="3:7" ht="26.25">
      <c r="C19" s="4"/>
      <c r="D19" s="239" t="s">
        <v>401</v>
      </c>
      <c r="E19" s="7"/>
      <c r="G19" s="101"/>
    </row>
    <row r="20" spans="3:7" ht="12.75">
      <c r="C20" s="4"/>
      <c r="D20" s="239"/>
      <c r="E20" s="7"/>
      <c r="G20" s="101"/>
    </row>
    <row r="21" spans="3:7" ht="12.75">
      <c r="C21" s="4"/>
      <c r="D21" s="239" t="s">
        <v>145</v>
      </c>
      <c r="E21" s="7"/>
      <c r="G21" s="101"/>
    </row>
    <row r="22" spans="3:7" ht="12.75">
      <c r="C22" s="4"/>
      <c r="D22" s="239"/>
      <c r="E22" s="7"/>
      <c r="G22" s="101"/>
    </row>
    <row r="23" spans="3:7" ht="39">
      <c r="C23" s="4"/>
      <c r="D23" s="239" t="s">
        <v>141</v>
      </c>
      <c r="E23" s="7"/>
      <c r="G23" s="101"/>
    </row>
    <row r="24" spans="3:7" ht="12.75">
      <c r="C24" s="4"/>
      <c r="D24" s="239"/>
      <c r="E24" s="7"/>
      <c r="G24" s="101"/>
    </row>
    <row r="25" spans="3:7" ht="27" thickBot="1">
      <c r="C25" s="4"/>
      <c r="D25" s="240" t="s">
        <v>142</v>
      </c>
      <c r="E25" s="7"/>
      <c r="G25" s="101"/>
    </row>
    <row r="26" spans="3:5" ht="13.5" thickBot="1">
      <c r="C26" s="4"/>
      <c r="D26" s="31"/>
      <c r="E26" s="7"/>
    </row>
    <row r="27" spans="3:7" ht="55.5" customHeight="1" thickBot="1">
      <c r="C27" s="4"/>
      <c r="D27" s="33" t="s">
        <v>398</v>
      </c>
      <c r="E27" s="7"/>
      <c r="G27" s="101" t="s">
        <v>397</v>
      </c>
    </row>
    <row r="28" spans="3:7" ht="13.5" customHeight="1" thickBot="1">
      <c r="C28" s="4"/>
      <c r="D28" s="30"/>
      <c r="E28" s="7"/>
      <c r="G28" s="101"/>
    </row>
    <row r="29" spans="3:7" ht="55.5" customHeight="1" thickBot="1">
      <c r="C29" s="4"/>
      <c r="D29" s="32" t="s">
        <v>150</v>
      </c>
      <c r="E29" s="7"/>
      <c r="G29" s="101" t="s">
        <v>394</v>
      </c>
    </row>
    <row r="30" spans="3:5" ht="12.75" customHeight="1">
      <c r="C30" s="4"/>
      <c r="D30" s="29"/>
      <c r="E30" s="7"/>
    </row>
    <row r="31" spans="3:5" ht="26.25">
      <c r="C31" s="4"/>
      <c r="D31" s="34" t="s">
        <v>197</v>
      </c>
      <c r="E31" s="7"/>
    </row>
    <row r="32" spans="3:5" ht="12.75" customHeight="1" thickBot="1">
      <c r="C32" s="5"/>
      <c r="D32" s="9"/>
      <c r="E32" s="8"/>
    </row>
    <row r="33" spans="2:6" ht="12.75" customHeight="1">
      <c r="B33" s="3"/>
      <c r="C33" s="3"/>
      <c r="D33" s="3"/>
      <c r="E33" s="3"/>
      <c r="F33" s="3"/>
    </row>
  </sheetData>
  <sheetProtection/>
  <hyperlinks>
    <hyperlink ref="G29" location="'5. Guidance'!C3" display="Go to Guidance"/>
    <hyperlink ref="G9" location="'2. Structure &amp; Info Required'!D1" display="Go to Structure &amp; Information"/>
    <hyperlink ref="G11" location="'3. Calculator - PCs &amp; Laptops'!G1" display="Go to the Main Calculator"/>
    <hyperlink ref="G27" location="'4. Calculator - Monitors'!F1" display="Go to the Monitor Calculator"/>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G88"/>
  <sheetViews>
    <sheetView zoomScale="80" zoomScaleNormal="80" zoomScalePageLayoutView="0" workbookViewId="0" topLeftCell="A45">
      <selection activeCell="C1" sqref="C1"/>
    </sheetView>
  </sheetViews>
  <sheetFormatPr defaultColWidth="9.140625" defaultRowHeight="12.75"/>
  <cols>
    <col min="1" max="1" width="1.421875" style="1" customWidth="1"/>
    <col min="2" max="2" width="10.00390625" style="1" customWidth="1"/>
    <col min="3" max="3" width="1.57421875" style="1" customWidth="1"/>
    <col min="4" max="4" width="108.57421875" style="1" customWidth="1"/>
    <col min="5" max="5" width="2.140625" style="1" customWidth="1"/>
    <col min="6" max="6" width="3.140625" style="1" customWidth="1"/>
    <col min="7" max="7" width="9.140625" style="1" customWidth="1"/>
    <col min="8" max="8" width="11.140625" style="1" customWidth="1"/>
    <col min="9" max="16384" width="9.140625" style="1" customWidth="1"/>
  </cols>
  <sheetData>
    <row r="1" spans="2:3" ht="22.5">
      <c r="B1" s="2"/>
      <c r="C1" s="2" t="s">
        <v>514</v>
      </c>
    </row>
    <row r="2" spans="2:4" ht="13.5" customHeight="1">
      <c r="B2" s="2"/>
      <c r="C2" s="2"/>
      <c r="D2" s="2"/>
    </row>
    <row r="3" spans="2:4" ht="13.5" thickBot="1">
      <c r="B3" s="3"/>
      <c r="C3" s="3"/>
      <c r="D3" s="3"/>
    </row>
    <row r="4" spans="3:5" ht="18" thickBot="1">
      <c r="C4" s="19"/>
      <c r="D4" s="14" t="s">
        <v>451</v>
      </c>
      <c r="E4" s="13"/>
    </row>
    <row r="5" spans="3:5" ht="12.75" customHeight="1">
      <c r="C5" s="10"/>
      <c r="D5" s="11"/>
      <c r="E5" s="12"/>
    </row>
    <row r="6" spans="3:5" ht="66">
      <c r="C6" s="4"/>
      <c r="D6" s="21" t="s">
        <v>146</v>
      </c>
      <c r="E6" s="7"/>
    </row>
    <row r="7" spans="3:5" ht="12.75" customHeight="1" thickBot="1">
      <c r="C7" s="5"/>
      <c r="D7" s="9"/>
      <c r="E7" s="8"/>
    </row>
    <row r="8" s="3" customFormat="1" ht="12.75" customHeight="1" thickBot="1"/>
    <row r="9" spans="2:6" ht="18" thickBot="1">
      <c r="B9" s="3"/>
      <c r="C9" s="19"/>
      <c r="D9" s="14" t="s">
        <v>239</v>
      </c>
      <c r="E9" s="13"/>
      <c r="F9" s="3"/>
    </row>
    <row r="10" spans="2:6" ht="18.75" customHeight="1">
      <c r="B10" s="3"/>
      <c r="C10" s="10"/>
      <c r="D10" s="11"/>
      <c r="E10" s="12"/>
      <c r="F10" s="3"/>
    </row>
    <row r="11" spans="3:5" ht="93" customHeight="1" thickBot="1">
      <c r="C11" s="5"/>
      <c r="D11" s="35" t="s">
        <v>147</v>
      </c>
      <c r="E11" s="8"/>
    </row>
    <row r="12" spans="3:5" ht="12.75" customHeight="1" thickBot="1">
      <c r="C12" s="3"/>
      <c r="D12" s="3"/>
      <c r="E12" s="3"/>
    </row>
    <row r="13" spans="3:5" ht="18" thickBot="1">
      <c r="C13" s="20"/>
      <c r="D13" s="17" t="s">
        <v>446</v>
      </c>
      <c r="E13" s="18"/>
    </row>
    <row r="14" spans="2:7" ht="12.75">
      <c r="B14" s="3"/>
      <c r="C14" s="10"/>
      <c r="D14" s="11"/>
      <c r="E14" s="12"/>
      <c r="F14" s="3"/>
      <c r="G14" s="3"/>
    </row>
    <row r="15" spans="2:7" ht="12.75">
      <c r="B15" s="3"/>
      <c r="C15" s="4"/>
      <c r="D15" s="23" t="s">
        <v>447</v>
      </c>
      <c r="E15" s="7"/>
      <c r="F15" s="3"/>
      <c r="G15" s="3"/>
    </row>
    <row r="16" spans="2:7" ht="12.75">
      <c r="B16" s="3"/>
      <c r="C16" s="4"/>
      <c r="D16" s="6"/>
      <c r="E16" s="7"/>
      <c r="F16" s="3"/>
      <c r="G16" s="3"/>
    </row>
    <row r="17" spans="2:7" ht="12.75">
      <c r="B17" s="3"/>
      <c r="C17" s="4"/>
      <c r="D17" s="16" t="s">
        <v>319</v>
      </c>
      <c r="E17" s="7"/>
      <c r="F17" s="3"/>
      <c r="G17" s="3"/>
    </row>
    <row r="18" spans="2:7" ht="12.75">
      <c r="B18" s="3"/>
      <c r="C18" s="4"/>
      <c r="D18" s="6"/>
      <c r="E18" s="7"/>
      <c r="F18" s="3"/>
      <c r="G18" s="3"/>
    </row>
    <row r="19" spans="2:7" ht="12.75">
      <c r="B19" s="3"/>
      <c r="C19" s="4"/>
      <c r="D19" s="16" t="s">
        <v>320</v>
      </c>
      <c r="E19" s="7"/>
      <c r="F19" s="3"/>
      <c r="G19" s="3"/>
    </row>
    <row r="20" spans="2:7" ht="12.75">
      <c r="B20" s="3"/>
      <c r="C20" s="4"/>
      <c r="D20" s="6"/>
      <c r="E20" s="7"/>
      <c r="F20" s="3"/>
      <c r="G20" s="3"/>
    </row>
    <row r="21" spans="2:7" ht="12.75">
      <c r="B21" s="3"/>
      <c r="C21" s="4"/>
      <c r="D21" s="16" t="s">
        <v>360</v>
      </c>
      <c r="E21" s="7"/>
      <c r="F21" s="3"/>
      <c r="G21" s="3"/>
    </row>
    <row r="22" spans="2:7" ht="12.75">
      <c r="B22" s="3"/>
      <c r="C22" s="4"/>
      <c r="D22" s="6"/>
      <c r="E22" s="7"/>
      <c r="F22" s="3"/>
      <c r="G22" s="3"/>
    </row>
    <row r="23" spans="2:7" s="25" customFormat="1" ht="12.75">
      <c r="B23" s="26"/>
      <c r="C23" s="4"/>
      <c r="D23" s="16" t="s">
        <v>321</v>
      </c>
      <c r="E23" s="7"/>
      <c r="F23" s="26"/>
      <c r="G23" s="26"/>
    </row>
    <row r="24" spans="2:7" s="25" customFormat="1" ht="12.75">
      <c r="B24" s="26"/>
      <c r="C24" s="4"/>
      <c r="D24" s="22" t="s">
        <v>452</v>
      </c>
      <c r="E24" s="7"/>
      <c r="F24" s="26"/>
      <c r="G24" s="26"/>
    </row>
    <row r="25" spans="2:7" ht="12.75">
      <c r="B25" s="3"/>
      <c r="C25" s="4"/>
      <c r="D25" s="6"/>
      <c r="E25" s="7"/>
      <c r="F25" s="3"/>
      <c r="G25" s="3"/>
    </row>
    <row r="26" spans="2:7" ht="12.75">
      <c r="B26" s="3"/>
      <c r="C26" s="4"/>
      <c r="D26" s="16" t="s">
        <v>361</v>
      </c>
      <c r="E26" s="7"/>
      <c r="F26" s="3"/>
      <c r="G26" s="3"/>
    </row>
    <row r="27" spans="3:5" ht="12.75">
      <c r="C27" s="4"/>
      <c r="D27" s="15" t="s">
        <v>250</v>
      </c>
      <c r="E27" s="7"/>
    </row>
    <row r="28" spans="3:5" ht="12.75">
      <c r="C28" s="4"/>
      <c r="D28" s="6"/>
      <c r="E28" s="7"/>
    </row>
    <row r="29" spans="3:5" ht="12.75">
      <c r="C29" s="4"/>
      <c r="D29" s="16" t="s">
        <v>254</v>
      </c>
      <c r="E29" s="7"/>
    </row>
    <row r="30" spans="3:5" ht="12.75">
      <c r="C30" s="4"/>
      <c r="D30" s="15" t="s">
        <v>253</v>
      </c>
      <c r="E30" s="7"/>
    </row>
    <row r="31" spans="3:5" ht="12.75">
      <c r="C31" s="4"/>
      <c r="D31" s="6"/>
      <c r="E31" s="7"/>
    </row>
    <row r="32" spans="3:5" ht="12.75">
      <c r="C32" s="4"/>
      <c r="D32" s="16" t="s">
        <v>408</v>
      </c>
      <c r="E32" s="7"/>
    </row>
    <row r="33" spans="3:5" ht="12.75">
      <c r="C33" s="4"/>
      <c r="D33" s="6"/>
      <c r="E33" s="7"/>
    </row>
    <row r="34" spans="3:5" ht="12.75">
      <c r="C34" s="4"/>
      <c r="D34" s="16" t="s">
        <v>362</v>
      </c>
      <c r="E34" s="7"/>
    </row>
    <row r="35" spans="3:5" ht="12.75">
      <c r="C35" s="4"/>
      <c r="D35" s="22" t="s">
        <v>25</v>
      </c>
      <c r="E35" s="7"/>
    </row>
    <row r="36" spans="3:5" ht="12.75">
      <c r="C36" s="4"/>
      <c r="D36" s="15" t="s">
        <v>486</v>
      </c>
      <c r="E36" s="7"/>
    </row>
    <row r="37" spans="3:5" ht="12.75">
      <c r="C37" s="4"/>
      <c r="D37" s="15" t="s">
        <v>485</v>
      </c>
      <c r="E37" s="7"/>
    </row>
    <row r="38" spans="3:5" ht="12.75">
      <c r="C38" s="4"/>
      <c r="D38" s="15" t="s">
        <v>508</v>
      </c>
      <c r="E38" s="7"/>
    </row>
    <row r="39" spans="3:5" ht="12.75">
      <c r="C39" s="4"/>
      <c r="D39" s="6"/>
      <c r="E39" s="7"/>
    </row>
    <row r="40" spans="3:5" ht="12.75">
      <c r="C40" s="4"/>
      <c r="D40" s="16" t="s">
        <v>356</v>
      </c>
      <c r="E40" s="7"/>
    </row>
    <row r="41" spans="3:5" ht="12.75">
      <c r="C41" s="4"/>
      <c r="D41" s="22" t="s">
        <v>453</v>
      </c>
      <c r="E41" s="7"/>
    </row>
    <row r="42" spans="3:5" ht="12.75">
      <c r="C42" s="4"/>
      <c r="D42" s="15" t="s">
        <v>454</v>
      </c>
      <c r="E42" s="7"/>
    </row>
    <row r="43" spans="3:5" ht="12.75">
      <c r="C43" s="4"/>
      <c r="D43" s="6"/>
      <c r="E43" s="7"/>
    </row>
    <row r="44" spans="3:5" ht="12.75">
      <c r="C44" s="4"/>
      <c r="D44" s="16" t="s">
        <v>322</v>
      </c>
      <c r="E44" s="7"/>
    </row>
    <row r="45" spans="3:5" ht="13.5" thickBot="1">
      <c r="C45" s="5"/>
      <c r="D45" s="9"/>
      <c r="E45" s="8"/>
    </row>
    <row r="46" spans="3:5" ht="12.75">
      <c r="C46" s="3"/>
      <c r="D46" s="3"/>
      <c r="E46" s="3"/>
    </row>
    <row r="47" spans="3:5" ht="13.5" thickBot="1">
      <c r="C47" s="3"/>
      <c r="D47" s="3"/>
      <c r="E47" s="3"/>
    </row>
    <row r="48" spans="3:5" ht="18" thickBot="1">
      <c r="C48" s="20"/>
      <c r="D48" s="17" t="s">
        <v>248</v>
      </c>
      <c r="E48" s="24"/>
    </row>
    <row r="49" spans="3:5" ht="12.75">
      <c r="C49" s="10"/>
      <c r="D49" s="11"/>
      <c r="E49" s="12"/>
    </row>
    <row r="50" spans="3:5" ht="12.75">
      <c r="C50" s="4"/>
      <c r="D50" s="23" t="s">
        <v>447</v>
      </c>
      <c r="E50" s="7"/>
    </row>
    <row r="51" spans="3:5" ht="12.75">
      <c r="C51" s="4"/>
      <c r="D51" s="6"/>
      <c r="E51" s="7"/>
    </row>
    <row r="52" spans="3:5" ht="12.75">
      <c r="C52" s="4"/>
      <c r="D52" s="16" t="s">
        <v>258</v>
      </c>
      <c r="E52" s="7"/>
    </row>
    <row r="53" spans="3:5" ht="12.75">
      <c r="C53" s="4"/>
      <c r="D53" s="15" t="s">
        <v>457</v>
      </c>
      <c r="E53" s="7"/>
    </row>
    <row r="54" spans="3:5" ht="12.75">
      <c r="C54" s="4"/>
      <c r="D54" s="15" t="s">
        <v>458</v>
      </c>
      <c r="E54" s="7"/>
    </row>
    <row r="55" spans="3:5" ht="12.75">
      <c r="C55" s="4"/>
      <c r="D55" s="15" t="s">
        <v>455</v>
      </c>
      <c r="E55" s="7"/>
    </row>
    <row r="56" spans="3:5" ht="12.75">
      <c r="C56" s="27"/>
      <c r="D56" s="15" t="s">
        <v>456</v>
      </c>
      <c r="E56" s="28"/>
    </row>
    <row r="57" spans="3:5" ht="12.75">
      <c r="C57" s="27"/>
      <c r="D57" s="23" t="s">
        <v>459</v>
      </c>
      <c r="E57" s="28"/>
    </row>
    <row r="58" spans="3:5" ht="12.75">
      <c r="C58" s="4"/>
      <c r="D58" s="15" t="s">
        <v>460</v>
      </c>
      <c r="E58" s="7"/>
    </row>
    <row r="59" spans="3:5" ht="12.75">
      <c r="C59" s="4"/>
      <c r="D59" s="6"/>
      <c r="E59" s="7"/>
    </row>
    <row r="60" spans="3:5" ht="12.75">
      <c r="C60" s="4"/>
      <c r="D60" s="16" t="s">
        <v>340</v>
      </c>
      <c r="E60" s="7"/>
    </row>
    <row r="61" spans="3:5" ht="12.75">
      <c r="C61" s="4"/>
      <c r="D61" s="15" t="s">
        <v>251</v>
      </c>
      <c r="E61" s="7"/>
    </row>
    <row r="62" spans="3:5" ht="14.25" customHeight="1">
      <c r="C62" s="4"/>
      <c r="D62" s="15" t="s">
        <v>240</v>
      </c>
      <c r="E62" s="7"/>
    </row>
    <row r="63" spans="3:5" ht="14.25" customHeight="1">
      <c r="C63" s="4"/>
      <c r="D63" s="15" t="s">
        <v>507</v>
      </c>
      <c r="E63" s="7"/>
    </row>
    <row r="64" spans="3:5" ht="14.25" customHeight="1">
      <c r="C64" s="4"/>
      <c r="D64" s="22" t="s">
        <v>25</v>
      </c>
      <c r="E64" s="7"/>
    </row>
    <row r="65" spans="3:5" ht="12.75">
      <c r="C65" s="4"/>
      <c r="D65" s="15" t="s">
        <v>486</v>
      </c>
      <c r="E65" s="7"/>
    </row>
    <row r="66" spans="3:5" ht="12.75">
      <c r="C66" s="4"/>
      <c r="D66" s="15" t="s">
        <v>485</v>
      </c>
      <c r="E66" s="7"/>
    </row>
    <row r="67" spans="3:5" ht="13.5" thickBot="1">
      <c r="C67" s="5"/>
      <c r="D67" s="9"/>
      <c r="E67" s="8"/>
    </row>
    <row r="68" spans="3:5" ht="12.75">
      <c r="C68" s="3"/>
      <c r="D68" s="3"/>
      <c r="E68" s="3"/>
    </row>
    <row r="69" spans="3:5" ht="13.5" thickBot="1">
      <c r="C69" s="3"/>
      <c r="D69" s="3"/>
      <c r="E69" s="3"/>
    </row>
    <row r="70" spans="3:5" ht="18" thickBot="1">
      <c r="C70" s="20"/>
      <c r="D70" s="17" t="s">
        <v>325</v>
      </c>
      <c r="E70" s="24"/>
    </row>
    <row r="71" spans="3:5" ht="12.75">
      <c r="C71" s="10"/>
      <c r="D71" s="11"/>
      <c r="E71" s="12"/>
    </row>
    <row r="72" spans="3:5" ht="12.75">
      <c r="C72" s="4"/>
      <c r="D72" s="23" t="s">
        <v>447</v>
      </c>
      <c r="E72" s="7"/>
    </row>
    <row r="73" spans="3:5" ht="12.75">
      <c r="C73" s="4"/>
      <c r="D73" s="6"/>
      <c r="E73" s="7"/>
    </row>
    <row r="74" spans="3:5" ht="12.75">
      <c r="C74" s="4"/>
      <c r="D74" s="16" t="s">
        <v>364</v>
      </c>
      <c r="E74" s="7"/>
    </row>
    <row r="75" spans="3:5" ht="12.75">
      <c r="C75" s="4"/>
      <c r="D75" s="6"/>
      <c r="E75" s="7"/>
    </row>
    <row r="76" spans="3:5" ht="12.75">
      <c r="C76" s="4"/>
      <c r="D76" s="16" t="s">
        <v>270</v>
      </c>
      <c r="E76" s="7"/>
    </row>
    <row r="77" spans="3:5" ht="12.75">
      <c r="C77" s="4"/>
      <c r="D77" s="15" t="s">
        <v>252</v>
      </c>
      <c r="E77" s="7"/>
    </row>
    <row r="78" spans="3:5" ht="12.75">
      <c r="C78" s="4"/>
      <c r="D78" s="6"/>
      <c r="E78" s="7"/>
    </row>
    <row r="79" spans="3:5" ht="12.75">
      <c r="C79" s="4"/>
      <c r="D79" s="16" t="s">
        <v>272</v>
      </c>
      <c r="E79" s="7"/>
    </row>
    <row r="80" spans="3:5" ht="12.75">
      <c r="C80" s="4"/>
      <c r="D80" s="6"/>
      <c r="E80" s="7"/>
    </row>
    <row r="81" spans="3:5" ht="12.75">
      <c r="C81" s="4"/>
      <c r="D81" s="16" t="s">
        <v>326</v>
      </c>
      <c r="E81" s="7"/>
    </row>
    <row r="82" spans="3:5" ht="12.75">
      <c r="C82" s="4"/>
      <c r="D82" s="6"/>
      <c r="E82" s="7"/>
    </row>
    <row r="83" spans="3:5" ht="12.75">
      <c r="C83" s="4"/>
      <c r="D83" s="16" t="s">
        <v>365</v>
      </c>
      <c r="E83" s="7"/>
    </row>
    <row r="84" spans="3:5" ht="12.75">
      <c r="C84" s="4"/>
      <c r="D84" s="6"/>
      <c r="E84" s="7"/>
    </row>
    <row r="85" spans="3:5" ht="13.5" thickBot="1">
      <c r="C85" s="5"/>
      <c r="D85" s="9"/>
      <c r="E85" s="8"/>
    </row>
    <row r="86" spans="3:5" ht="12.75">
      <c r="C86" s="3"/>
      <c r="D86" s="3"/>
      <c r="E86" s="3"/>
    </row>
    <row r="87" spans="3:5" ht="12.75">
      <c r="C87" s="3"/>
      <c r="D87" s="3"/>
      <c r="E87" s="3"/>
    </row>
    <row r="88" spans="3:5" ht="12.75">
      <c r="C88" s="3"/>
      <c r="D88" s="3"/>
      <c r="E88"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Z441"/>
  <sheetViews>
    <sheetView tabSelected="1" zoomScale="80" zoomScaleNormal="80" zoomScalePageLayoutView="0" workbookViewId="0" topLeftCell="A1">
      <pane ySplit="12" topLeftCell="A272" activePane="bottomLeft" state="frozen"/>
      <selection pane="topLeft" activeCell="A1" sqref="A1"/>
      <selection pane="bottomLeft" activeCell="B86" sqref="B86"/>
    </sheetView>
  </sheetViews>
  <sheetFormatPr defaultColWidth="9.140625" defaultRowHeight="12.75"/>
  <cols>
    <col min="1" max="1" width="0.9921875" style="247" customWidth="1"/>
    <col min="2" max="2" width="10.57421875" style="292" customWidth="1"/>
    <col min="3" max="3" width="0.9921875" style="247" customWidth="1"/>
    <col min="4" max="6" width="1.57421875" style="247" customWidth="1"/>
    <col min="7" max="7" width="81.8515625" style="247" customWidth="1"/>
    <col min="8" max="8" width="14.421875" style="248" customWidth="1"/>
    <col min="9" max="9" width="5.421875" style="247" customWidth="1"/>
    <col min="10" max="10" width="4.7109375" style="247" customWidth="1"/>
    <col min="11" max="11" width="14.7109375" style="248" customWidth="1"/>
    <col min="12" max="12" width="3.00390625" style="247" customWidth="1"/>
    <col min="13" max="13" width="12.421875" style="248" customWidth="1"/>
    <col min="14" max="14" width="3.140625" style="247" customWidth="1"/>
    <col min="15" max="15" width="13.28125" style="248" customWidth="1"/>
    <col min="16" max="16" width="1.57421875" style="247" customWidth="1"/>
    <col min="17" max="17" width="3.140625" style="247" customWidth="1"/>
    <col min="18" max="18" width="9.140625" style="247" customWidth="1"/>
    <col min="19" max="19" width="11.140625" style="247" customWidth="1"/>
    <col min="20" max="20" width="11.8515625" style="247" bestFit="1" customWidth="1"/>
    <col min="21" max="21" width="9.140625" style="247" customWidth="1"/>
    <col min="22" max="22" width="11.8515625" style="247" bestFit="1" customWidth="1"/>
    <col min="23" max="16384" width="9.140625" style="247" customWidth="1"/>
  </cols>
  <sheetData>
    <row r="1" spans="2:6" ht="23.25">
      <c r="B1" s="245"/>
      <c r="C1" s="246"/>
      <c r="D1" s="246" t="s">
        <v>514</v>
      </c>
      <c r="E1" s="246"/>
      <c r="F1" s="246"/>
    </row>
    <row r="2" spans="2:7" ht="21" customHeight="1" thickBot="1">
      <c r="B2" s="245"/>
      <c r="C2" s="246"/>
      <c r="D2" s="246"/>
      <c r="E2" s="246"/>
      <c r="F2" s="246"/>
      <c r="G2" s="246"/>
    </row>
    <row r="3" spans="2:15" ht="4.5" customHeight="1">
      <c r="B3" s="249"/>
      <c r="C3" s="250"/>
      <c r="D3" s="250"/>
      <c r="E3" s="250"/>
      <c r="F3" s="250"/>
      <c r="G3" s="251"/>
      <c r="H3" s="252"/>
      <c r="O3" s="252"/>
    </row>
    <row r="4" spans="2:15" ht="12.75">
      <c r="B4" s="249"/>
      <c r="C4" s="250"/>
      <c r="D4" s="250"/>
      <c r="E4" s="250"/>
      <c r="F4" s="250"/>
      <c r="G4" s="253" t="s">
        <v>295</v>
      </c>
      <c r="H4" s="252"/>
      <c r="O4" s="252"/>
    </row>
    <row r="5" spans="2:15" ht="18">
      <c r="B5" s="249"/>
      <c r="C5" s="250"/>
      <c r="D5" s="250"/>
      <c r="E5" s="250"/>
      <c r="F5" s="250"/>
      <c r="G5" s="609">
        <f>H409+H371+H198</f>
        <v>0</v>
      </c>
      <c r="H5" s="254"/>
      <c r="O5" s="252"/>
    </row>
    <row r="6" spans="2:15" ht="4.5" customHeight="1" thickBot="1">
      <c r="B6" s="249"/>
      <c r="C6" s="250"/>
      <c r="D6" s="250"/>
      <c r="E6" s="250"/>
      <c r="F6" s="250"/>
      <c r="G6" s="255"/>
      <c r="H6" s="252"/>
      <c r="O6" s="252"/>
    </row>
    <row r="7" spans="2:15" ht="13.5" thickBot="1">
      <c r="B7" s="249"/>
      <c r="C7" s="250"/>
      <c r="D7" s="250"/>
      <c r="E7" s="250"/>
      <c r="F7" s="250"/>
      <c r="G7" s="250"/>
      <c r="H7" s="252"/>
      <c r="I7" s="250"/>
      <c r="J7" s="250"/>
      <c r="K7" s="252"/>
      <c r="L7" s="250"/>
      <c r="M7" s="252"/>
      <c r="N7" s="250"/>
      <c r="O7" s="252"/>
    </row>
    <row r="8" spans="2:15" ht="4.5" customHeight="1">
      <c r="B8" s="249"/>
      <c r="C8" s="250"/>
      <c r="D8" s="250"/>
      <c r="E8" s="250"/>
      <c r="F8" s="250"/>
      <c r="G8" s="251"/>
      <c r="H8" s="252"/>
      <c r="I8" s="250"/>
      <c r="J8" s="250"/>
      <c r="K8" s="252"/>
      <c r="L8" s="250"/>
      <c r="M8" s="252"/>
      <c r="N8" s="250"/>
      <c r="O8" s="252"/>
    </row>
    <row r="9" spans="2:15" ht="12.75">
      <c r="B9" s="249"/>
      <c r="C9" s="250"/>
      <c r="D9" s="250"/>
      <c r="E9" s="250"/>
      <c r="F9" s="250"/>
      <c r="G9" s="253" t="s">
        <v>357</v>
      </c>
      <c r="H9" s="252"/>
      <c r="I9" s="250"/>
      <c r="J9" s="256"/>
      <c r="K9" s="252"/>
      <c r="L9" s="256"/>
      <c r="M9" s="252"/>
      <c r="N9" s="250"/>
      <c r="O9" s="252"/>
    </row>
    <row r="10" spans="2:15" ht="18">
      <c r="B10" s="249"/>
      <c r="C10" s="250"/>
      <c r="D10" s="250"/>
      <c r="E10" s="250"/>
      <c r="F10" s="250"/>
      <c r="G10" s="609">
        <f>G5/H24</f>
        <v>0</v>
      </c>
      <c r="H10" s="252"/>
      <c r="I10" s="250"/>
      <c r="J10" s="250"/>
      <c r="K10" s="252"/>
      <c r="L10" s="250"/>
      <c r="M10" s="252"/>
      <c r="N10" s="250"/>
      <c r="O10" s="252"/>
    </row>
    <row r="11" spans="2:12" ht="4.5" customHeight="1" thickBot="1">
      <c r="B11" s="249"/>
      <c r="C11" s="250"/>
      <c r="D11" s="250"/>
      <c r="E11" s="250"/>
      <c r="F11" s="250"/>
      <c r="G11" s="255"/>
      <c r="H11" s="252"/>
      <c r="I11" s="250"/>
      <c r="J11" s="250"/>
      <c r="K11" s="252"/>
      <c r="L11" s="250"/>
    </row>
    <row r="12" spans="2:10" ht="12.75">
      <c r="B12" s="249"/>
      <c r="C12" s="250"/>
      <c r="D12" s="250"/>
      <c r="E12" s="250"/>
      <c r="F12" s="250"/>
      <c r="G12" s="250"/>
      <c r="H12" s="252"/>
      <c r="I12" s="250"/>
      <c r="J12" s="250"/>
    </row>
    <row r="13" spans="2:10" ht="13.5" thickBot="1">
      <c r="B13" s="257"/>
      <c r="C13" s="250"/>
      <c r="D13" s="250"/>
      <c r="E13" s="250"/>
      <c r="F13" s="250"/>
      <c r="G13" s="250"/>
      <c r="H13" s="252"/>
      <c r="I13" s="250"/>
      <c r="J13" s="250"/>
    </row>
    <row r="14" spans="2:16" ht="18.75" thickBot="1">
      <c r="B14" s="258" t="s">
        <v>104</v>
      </c>
      <c r="D14" s="259"/>
      <c r="E14" s="260"/>
      <c r="F14" s="260"/>
      <c r="G14" s="260" t="s">
        <v>247</v>
      </c>
      <c r="H14" s="261"/>
      <c r="I14" s="262"/>
      <c r="J14" s="262"/>
      <c r="K14" s="263"/>
      <c r="L14" s="262"/>
      <c r="M14" s="263"/>
      <c r="N14" s="262"/>
      <c r="O14" s="263"/>
      <c r="P14" s="264"/>
    </row>
    <row r="15" spans="2:16" ht="12.75" customHeight="1" thickBot="1">
      <c r="B15" s="265"/>
      <c r="D15" s="266"/>
      <c r="E15" s="267"/>
      <c r="F15" s="267"/>
      <c r="G15" s="267"/>
      <c r="H15" s="268"/>
      <c r="I15" s="267"/>
      <c r="J15" s="267"/>
      <c r="K15" s="268"/>
      <c r="L15" s="267"/>
      <c r="M15" s="268"/>
      <c r="N15" s="267"/>
      <c r="O15" s="268"/>
      <c r="P15" s="269"/>
    </row>
    <row r="16" spans="2:16" ht="12.75" customHeight="1" thickBot="1">
      <c r="B16" s="265"/>
      <c r="D16" s="266"/>
      <c r="E16" s="267"/>
      <c r="F16" s="267" t="s">
        <v>316</v>
      </c>
      <c r="G16" s="267"/>
      <c r="H16" s="270" t="s">
        <v>99</v>
      </c>
      <c r="I16" s="267"/>
      <c r="J16" s="267"/>
      <c r="K16" s="271"/>
      <c r="L16" s="267"/>
      <c r="M16" s="268"/>
      <c r="N16" s="267"/>
      <c r="O16" s="268"/>
      <c r="P16" s="269"/>
    </row>
    <row r="17" spans="2:16" ht="12.75" customHeight="1" thickBot="1">
      <c r="B17" s="265"/>
      <c r="D17" s="266"/>
      <c r="E17" s="267"/>
      <c r="F17" s="267"/>
      <c r="G17" s="267"/>
      <c r="H17" s="268"/>
      <c r="I17" s="267"/>
      <c r="J17" s="267"/>
      <c r="K17" s="268"/>
      <c r="L17" s="267"/>
      <c r="M17" s="268"/>
      <c r="N17" s="267"/>
      <c r="O17" s="268"/>
      <c r="P17" s="269"/>
    </row>
    <row r="18" spans="2:16" ht="12.75" customHeight="1" thickBot="1">
      <c r="B18" s="265"/>
      <c r="D18" s="266"/>
      <c r="E18" s="267"/>
      <c r="F18" s="267" t="s">
        <v>323</v>
      </c>
      <c r="G18" s="272"/>
      <c r="H18" s="270" t="s">
        <v>99</v>
      </c>
      <c r="I18" s="267"/>
      <c r="J18" s="267"/>
      <c r="K18" s="268"/>
      <c r="L18" s="267"/>
      <c r="M18" s="268"/>
      <c r="N18" s="267"/>
      <c r="O18" s="268"/>
      <c r="P18" s="269"/>
    </row>
    <row r="19" spans="2:16" ht="12.75" customHeight="1">
      <c r="B19" s="265"/>
      <c r="D19" s="266"/>
      <c r="E19" s="267"/>
      <c r="F19" s="267"/>
      <c r="G19" s="267"/>
      <c r="H19" s="268"/>
      <c r="I19" s="267"/>
      <c r="J19" s="267"/>
      <c r="K19" s="268"/>
      <c r="L19" s="267"/>
      <c r="M19" s="268"/>
      <c r="N19" s="267"/>
      <c r="O19" s="268"/>
      <c r="P19" s="269"/>
    </row>
    <row r="20" spans="2:16" ht="12.75" customHeight="1" thickBot="1">
      <c r="B20" s="265"/>
      <c r="D20" s="266"/>
      <c r="E20" s="273"/>
      <c r="F20" s="274"/>
      <c r="G20" s="274"/>
      <c r="H20" s="275"/>
      <c r="I20" s="274"/>
      <c r="J20" s="274"/>
      <c r="K20" s="275"/>
      <c r="L20" s="274"/>
      <c r="M20" s="275"/>
      <c r="N20" s="276"/>
      <c r="O20" s="268"/>
      <c r="P20" s="269"/>
    </row>
    <row r="21" spans="2:16" ht="12.75" customHeight="1" thickBot="1">
      <c r="B21" s="258" t="s">
        <v>104</v>
      </c>
      <c r="D21" s="266"/>
      <c r="E21" s="277"/>
      <c r="F21" s="278" t="s">
        <v>5</v>
      </c>
      <c r="G21" s="278"/>
      <c r="H21" s="270" t="s">
        <v>99</v>
      </c>
      <c r="I21" s="279" t="s">
        <v>14</v>
      </c>
      <c r="J21" s="278"/>
      <c r="K21" s="280"/>
      <c r="L21" s="278"/>
      <c r="M21" s="280"/>
      <c r="N21" s="281"/>
      <c r="O21" s="268"/>
      <c r="P21" s="269"/>
    </row>
    <row r="22" spans="2:16" ht="12.75" customHeight="1">
      <c r="B22" s="265"/>
      <c r="D22" s="266"/>
      <c r="E22" s="282"/>
      <c r="F22" s="283"/>
      <c r="G22" s="283"/>
      <c r="H22" s="284"/>
      <c r="I22" s="283"/>
      <c r="J22" s="283"/>
      <c r="K22" s="284"/>
      <c r="L22" s="283"/>
      <c r="M22" s="284"/>
      <c r="N22" s="285"/>
      <c r="O22" s="268"/>
      <c r="P22" s="269"/>
    </row>
    <row r="23" spans="2:16" ht="12.75" customHeight="1" thickBot="1">
      <c r="B23" s="265"/>
      <c r="D23" s="266"/>
      <c r="E23" s="267"/>
      <c r="F23" s="267"/>
      <c r="G23" s="267"/>
      <c r="H23" s="268"/>
      <c r="I23" s="267"/>
      <c r="J23" s="267"/>
      <c r="K23" s="268"/>
      <c r="L23" s="267"/>
      <c r="M23" s="268"/>
      <c r="N23" s="267"/>
      <c r="O23" s="268"/>
      <c r="P23" s="269"/>
    </row>
    <row r="24" spans="2:16" ht="12.75" customHeight="1" thickBot="1">
      <c r="B24" s="265"/>
      <c r="D24" s="266"/>
      <c r="E24" s="267"/>
      <c r="F24" s="267" t="s">
        <v>241</v>
      </c>
      <c r="G24" s="267"/>
      <c r="H24" s="286">
        <v>10</v>
      </c>
      <c r="I24" s="287" t="s">
        <v>257</v>
      </c>
      <c r="J24" s="267"/>
      <c r="K24" s="268"/>
      <c r="L24" s="267"/>
      <c r="M24" s="268"/>
      <c r="N24" s="267"/>
      <c r="O24" s="268"/>
      <c r="P24" s="269"/>
    </row>
    <row r="25" spans="2:16" ht="12.75" customHeight="1" thickBot="1">
      <c r="B25" s="265"/>
      <c r="D25" s="266"/>
      <c r="E25" s="267"/>
      <c r="F25" s="267"/>
      <c r="G25" s="267"/>
      <c r="H25" s="268"/>
      <c r="I25" s="267"/>
      <c r="J25" s="267"/>
      <c r="K25" s="268"/>
      <c r="L25" s="267"/>
      <c r="M25" s="268"/>
      <c r="N25" s="267"/>
      <c r="O25" s="268"/>
      <c r="P25" s="269"/>
    </row>
    <row r="26" spans="2:16" ht="12.75" customHeight="1" thickBot="1">
      <c r="B26" s="265"/>
      <c r="D26" s="266"/>
      <c r="E26" s="267"/>
      <c r="F26" s="267" t="s">
        <v>461</v>
      </c>
      <c r="G26" s="267"/>
      <c r="H26" s="286">
        <v>2</v>
      </c>
      <c r="I26" s="287" t="s">
        <v>265</v>
      </c>
      <c r="J26" s="267"/>
      <c r="K26" s="268"/>
      <c r="L26" s="267"/>
      <c r="M26" s="268"/>
      <c r="N26" s="267"/>
      <c r="O26" s="268"/>
      <c r="P26" s="269"/>
    </row>
    <row r="27" spans="2:16" ht="12.75" customHeight="1">
      <c r="B27" s="265"/>
      <c r="D27" s="266"/>
      <c r="E27" s="267"/>
      <c r="F27" s="267"/>
      <c r="G27" s="267"/>
      <c r="H27" s="268"/>
      <c r="I27" s="267"/>
      <c r="J27" s="267"/>
      <c r="K27" s="268"/>
      <c r="L27" s="267"/>
      <c r="M27" s="268"/>
      <c r="N27" s="267"/>
      <c r="O27" s="268"/>
      <c r="P27" s="269"/>
    </row>
    <row r="28" spans="2:16" ht="12.75" customHeight="1" thickBot="1">
      <c r="B28" s="265"/>
      <c r="D28" s="288"/>
      <c r="E28" s="289"/>
      <c r="F28" s="289"/>
      <c r="G28" s="289"/>
      <c r="H28" s="290"/>
      <c r="I28" s="289"/>
      <c r="J28" s="289"/>
      <c r="K28" s="290"/>
      <c r="L28" s="289"/>
      <c r="M28" s="290"/>
      <c r="N28" s="289"/>
      <c r="O28" s="290"/>
      <c r="P28" s="291"/>
    </row>
    <row r="29" ht="12.75" customHeight="1"/>
    <row r="30" ht="13.5" thickBot="1">
      <c r="B30" s="265"/>
    </row>
    <row r="31" spans="2:16" ht="18.75" thickBot="1">
      <c r="B31" s="258" t="s">
        <v>104</v>
      </c>
      <c r="D31" s="293"/>
      <c r="E31" s="262"/>
      <c r="F31" s="262"/>
      <c r="G31" s="260" t="s">
        <v>108</v>
      </c>
      <c r="H31" s="261"/>
      <c r="I31" s="260"/>
      <c r="J31" s="260"/>
      <c r="K31" s="263"/>
      <c r="L31" s="262"/>
      <c r="M31" s="263"/>
      <c r="N31" s="262"/>
      <c r="O31" s="263"/>
      <c r="P31" s="264"/>
    </row>
    <row r="32" spans="2:16" ht="12.75" customHeight="1" thickBot="1">
      <c r="B32" s="265"/>
      <c r="D32" s="294"/>
      <c r="E32" s="295"/>
      <c r="F32" s="295"/>
      <c r="G32" s="295"/>
      <c r="H32" s="296"/>
      <c r="I32" s="295"/>
      <c r="J32" s="295"/>
      <c r="K32" s="296"/>
      <c r="L32" s="295"/>
      <c r="M32" s="296"/>
      <c r="N32" s="295"/>
      <c r="O32" s="296"/>
      <c r="P32" s="297"/>
    </row>
    <row r="33" spans="2:16" ht="12.75" customHeight="1" thickBot="1">
      <c r="B33" s="258" t="s">
        <v>104</v>
      </c>
      <c r="D33" s="298"/>
      <c r="E33" s="299" t="s">
        <v>465</v>
      </c>
      <c r="F33" s="300"/>
      <c r="G33" s="300"/>
      <c r="H33" s="301"/>
      <c r="I33" s="302"/>
      <c r="J33" s="303"/>
      <c r="K33" s="304" t="s">
        <v>312</v>
      </c>
      <c r="L33" s="302"/>
      <c r="M33" s="305"/>
      <c r="N33" s="302"/>
      <c r="O33" s="305"/>
      <c r="P33" s="306"/>
    </row>
    <row r="34" spans="4:16" ht="12.75" customHeight="1" thickBot="1">
      <c r="D34" s="298"/>
      <c r="E34" s="307" t="s">
        <v>468</v>
      </c>
      <c r="F34" s="300"/>
      <c r="G34" s="300"/>
      <c r="H34" s="308">
        <v>0</v>
      </c>
      <c r="I34" s="302"/>
      <c r="J34" s="303"/>
      <c r="K34" s="610">
        <f>H34*H24</f>
        <v>0</v>
      </c>
      <c r="L34" s="302"/>
      <c r="M34" s="305"/>
      <c r="N34" s="302"/>
      <c r="O34" s="305"/>
      <c r="P34" s="306"/>
    </row>
    <row r="35" spans="4:16" ht="12.75" customHeight="1" thickBot="1">
      <c r="D35" s="298"/>
      <c r="E35" s="307" t="s">
        <v>249</v>
      </c>
      <c r="F35" s="300"/>
      <c r="G35" s="300"/>
      <c r="H35" s="308">
        <v>0</v>
      </c>
      <c r="I35" s="302"/>
      <c r="J35" s="303"/>
      <c r="K35" s="309"/>
      <c r="L35" s="302"/>
      <c r="M35" s="305"/>
      <c r="N35" s="302"/>
      <c r="O35" s="305"/>
      <c r="P35" s="306"/>
    </row>
    <row r="36" spans="4:16" ht="12.75" customHeight="1">
      <c r="D36" s="298"/>
      <c r="E36" s="310"/>
      <c r="F36" s="310"/>
      <c r="G36" s="310"/>
      <c r="H36" s="309"/>
      <c r="I36" s="310"/>
      <c r="J36" s="310"/>
      <c r="K36" s="309"/>
      <c r="L36" s="310"/>
      <c r="M36" s="309"/>
      <c r="N36" s="310"/>
      <c r="O36" s="309"/>
      <c r="P36" s="306"/>
    </row>
    <row r="37" spans="4:16" ht="12.75" customHeight="1">
      <c r="D37" s="266"/>
      <c r="E37" s="267"/>
      <c r="F37" s="267"/>
      <c r="G37" s="267"/>
      <c r="H37" s="268"/>
      <c r="I37" s="267"/>
      <c r="J37" s="267"/>
      <c r="K37" s="268"/>
      <c r="L37" s="267"/>
      <c r="M37" s="268"/>
      <c r="N37" s="267"/>
      <c r="O37" s="268"/>
      <c r="P37" s="269"/>
    </row>
    <row r="38" spans="4:16" ht="12.75" customHeight="1">
      <c r="D38" s="266"/>
      <c r="E38" s="311" t="s">
        <v>389</v>
      </c>
      <c r="F38" s="272"/>
      <c r="G38" s="267"/>
      <c r="H38" s="268"/>
      <c r="I38" s="267"/>
      <c r="J38" s="267"/>
      <c r="K38" s="268"/>
      <c r="L38" s="267"/>
      <c r="M38" s="268"/>
      <c r="N38" s="267"/>
      <c r="O38" s="268"/>
      <c r="P38" s="269"/>
    </row>
    <row r="39" spans="4:16" ht="12.75" customHeight="1" thickBot="1">
      <c r="D39" s="266"/>
      <c r="E39" s="267"/>
      <c r="F39" s="267"/>
      <c r="G39" s="267"/>
      <c r="H39" s="268"/>
      <c r="I39" s="267"/>
      <c r="J39" s="267"/>
      <c r="K39" s="268"/>
      <c r="L39" s="267"/>
      <c r="M39" s="268"/>
      <c r="N39" s="267"/>
      <c r="O39" s="268"/>
      <c r="P39" s="269"/>
    </row>
    <row r="40" spans="4:16" ht="12.75" customHeight="1" thickBot="1">
      <c r="D40" s="266"/>
      <c r="E40" s="267" t="s">
        <v>387</v>
      </c>
      <c r="F40" s="272"/>
      <c r="G40" s="267"/>
      <c r="H40" s="286">
        <v>0</v>
      </c>
      <c r="I40" s="267" t="s">
        <v>265</v>
      </c>
      <c r="J40" s="267"/>
      <c r="K40" s="268"/>
      <c r="L40" s="267"/>
      <c r="M40" s="268"/>
      <c r="N40" s="267"/>
      <c r="O40" s="268"/>
      <c r="P40" s="269"/>
    </row>
    <row r="41" spans="4:16" ht="12.75" customHeight="1" thickBot="1">
      <c r="D41" s="266"/>
      <c r="E41" s="267"/>
      <c r="F41" s="267"/>
      <c r="G41" s="267"/>
      <c r="H41" s="268"/>
      <c r="I41" s="267"/>
      <c r="J41" s="267"/>
      <c r="K41" s="268"/>
      <c r="L41" s="267"/>
      <c r="M41" s="268"/>
      <c r="N41" s="267"/>
      <c r="O41" s="268"/>
      <c r="P41" s="269"/>
    </row>
    <row r="42" spans="4:16" ht="12.75" customHeight="1" thickBot="1">
      <c r="D42" s="266"/>
      <c r="E42" s="267" t="s">
        <v>388</v>
      </c>
      <c r="F42" s="272"/>
      <c r="G42" s="267"/>
      <c r="H42" s="270" t="s">
        <v>99</v>
      </c>
      <c r="I42" s="267"/>
      <c r="J42" s="267"/>
      <c r="K42" s="268"/>
      <c r="L42" s="267"/>
      <c r="M42" s="268"/>
      <c r="N42" s="267"/>
      <c r="O42" s="268"/>
      <c r="P42" s="269"/>
    </row>
    <row r="43" spans="4:16" ht="12.75" customHeight="1">
      <c r="D43" s="266"/>
      <c r="E43" s="267"/>
      <c r="F43" s="267"/>
      <c r="G43" s="267"/>
      <c r="H43" s="268"/>
      <c r="I43" s="267"/>
      <c r="J43" s="267"/>
      <c r="K43" s="268"/>
      <c r="L43" s="267"/>
      <c r="M43" s="268"/>
      <c r="N43" s="267"/>
      <c r="O43" s="268"/>
      <c r="P43" s="269"/>
    </row>
    <row r="44" spans="4:16" ht="12.75" customHeight="1" thickBot="1">
      <c r="D44" s="266"/>
      <c r="E44" s="273"/>
      <c r="F44" s="274"/>
      <c r="G44" s="274"/>
      <c r="H44" s="275"/>
      <c r="I44" s="274"/>
      <c r="J44" s="274"/>
      <c r="K44" s="275"/>
      <c r="L44" s="274"/>
      <c r="M44" s="275"/>
      <c r="N44" s="276"/>
      <c r="O44" s="268"/>
      <c r="P44" s="269"/>
    </row>
    <row r="45" spans="4:16" ht="12.75" customHeight="1" thickBot="1">
      <c r="D45" s="266"/>
      <c r="E45" s="277"/>
      <c r="F45" s="312" t="s">
        <v>402</v>
      </c>
      <c r="G45" s="278"/>
      <c r="H45" s="313" t="s">
        <v>99</v>
      </c>
      <c r="I45" s="278"/>
      <c r="J45" s="278"/>
      <c r="K45" s="280"/>
      <c r="L45" s="278"/>
      <c r="M45" s="280"/>
      <c r="N45" s="281"/>
      <c r="O45" s="268"/>
      <c r="P45" s="269"/>
    </row>
    <row r="46" spans="4:16" ht="12.75" customHeight="1">
      <c r="D46" s="266"/>
      <c r="E46" s="277"/>
      <c r="F46" s="278"/>
      <c r="G46" s="314"/>
      <c r="H46" s="315"/>
      <c r="I46" s="278"/>
      <c r="J46" s="278"/>
      <c r="K46" s="280"/>
      <c r="L46" s="278"/>
      <c r="M46" s="280"/>
      <c r="N46" s="281"/>
      <c r="O46" s="268"/>
      <c r="P46" s="269"/>
    </row>
    <row r="47" spans="4:16" ht="12.75" customHeight="1" thickBot="1">
      <c r="D47" s="266"/>
      <c r="E47" s="277"/>
      <c r="F47" s="273"/>
      <c r="G47" s="316"/>
      <c r="H47" s="317"/>
      <c r="I47" s="274"/>
      <c r="J47" s="274"/>
      <c r="K47" s="275"/>
      <c r="L47" s="274"/>
      <c r="M47" s="318"/>
      <c r="N47" s="281"/>
      <c r="O47" s="268"/>
      <c r="P47" s="269"/>
    </row>
    <row r="48" spans="4:16" ht="12.75" customHeight="1" thickBot="1">
      <c r="D48" s="266"/>
      <c r="E48" s="277"/>
      <c r="F48" s="277"/>
      <c r="G48" s="312" t="s">
        <v>403</v>
      </c>
      <c r="H48" s="319">
        <v>0</v>
      </c>
      <c r="I48" s="278"/>
      <c r="J48" s="278"/>
      <c r="K48" s="280"/>
      <c r="L48" s="278"/>
      <c r="M48" s="320"/>
      <c r="N48" s="281"/>
      <c r="O48" s="268"/>
      <c r="P48" s="269"/>
    </row>
    <row r="49" spans="4:16" ht="12.75" customHeight="1" thickBot="1">
      <c r="D49" s="266"/>
      <c r="E49" s="277"/>
      <c r="F49" s="277"/>
      <c r="G49" s="312" t="s">
        <v>359</v>
      </c>
      <c r="H49" s="321">
        <v>0</v>
      </c>
      <c r="I49" s="278"/>
      <c r="J49" s="278"/>
      <c r="K49" s="322"/>
      <c r="L49" s="278"/>
      <c r="M49" s="320"/>
      <c r="N49" s="281"/>
      <c r="O49" s="268"/>
      <c r="P49" s="269"/>
    </row>
    <row r="50" spans="4:16" ht="12.75" customHeight="1" thickBot="1">
      <c r="D50" s="266"/>
      <c r="E50" s="277"/>
      <c r="F50" s="277"/>
      <c r="G50" s="314" t="s">
        <v>312</v>
      </c>
      <c r="H50" s="611">
        <f>(H48*H49)*H24</f>
        <v>0</v>
      </c>
      <c r="I50" s="278"/>
      <c r="J50" s="278"/>
      <c r="K50" s="323"/>
      <c r="L50" s="278"/>
      <c r="M50" s="320"/>
      <c r="N50" s="281"/>
      <c r="O50" s="268"/>
      <c r="P50" s="269"/>
    </row>
    <row r="51" spans="4:16" ht="12.75" customHeight="1">
      <c r="D51" s="266"/>
      <c r="E51" s="277"/>
      <c r="F51" s="282"/>
      <c r="G51" s="324"/>
      <c r="H51" s="325"/>
      <c r="I51" s="283"/>
      <c r="J51" s="283"/>
      <c r="K51" s="325"/>
      <c r="L51" s="283"/>
      <c r="M51" s="326"/>
      <c r="N51" s="281"/>
      <c r="O51" s="268"/>
      <c r="P51" s="269"/>
    </row>
    <row r="52" spans="4:16" ht="12.75" customHeight="1">
      <c r="D52" s="266"/>
      <c r="E52" s="282"/>
      <c r="F52" s="283"/>
      <c r="G52" s="324"/>
      <c r="H52" s="325"/>
      <c r="I52" s="283"/>
      <c r="J52" s="283"/>
      <c r="K52" s="325"/>
      <c r="L52" s="283"/>
      <c r="M52" s="284"/>
      <c r="N52" s="285"/>
      <c r="O52" s="268"/>
      <c r="P52" s="269"/>
    </row>
    <row r="53" spans="4:16" ht="12.75" customHeight="1">
      <c r="D53" s="266"/>
      <c r="E53" s="267"/>
      <c r="F53" s="267"/>
      <c r="G53" s="267"/>
      <c r="H53" s="268"/>
      <c r="I53" s="267"/>
      <c r="J53" s="267"/>
      <c r="K53" s="268"/>
      <c r="L53" s="267"/>
      <c r="M53" s="268"/>
      <c r="N53" s="267"/>
      <c r="O53" s="268"/>
      <c r="P53" s="269"/>
    </row>
    <row r="54" spans="4:16" ht="12.75" customHeight="1">
      <c r="D54" s="298"/>
      <c r="E54" s="310"/>
      <c r="F54" s="310"/>
      <c r="G54" s="310"/>
      <c r="H54" s="309"/>
      <c r="I54" s="310"/>
      <c r="J54" s="310"/>
      <c r="K54" s="310"/>
      <c r="L54" s="310"/>
      <c r="M54" s="309"/>
      <c r="N54" s="310"/>
      <c r="O54" s="309"/>
      <c r="P54" s="306"/>
    </row>
    <row r="55" spans="4:16" ht="12.75" customHeight="1" thickBot="1">
      <c r="D55" s="298"/>
      <c r="E55" s="310"/>
      <c r="F55" s="303" t="s">
        <v>517</v>
      </c>
      <c r="G55" s="310"/>
      <c r="H55" s="309"/>
      <c r="I55" s="310"/>
      <c r="J55" s="310"/>
      <c r="K55" s="304" t="s">
        <v>312</v>
      </c>
      <c r="L55" s="310"/>
      <c r="M55" s="309"/>
      <c r="N55" s="310"/>
      <c r="O55" s="309"/>
      <c r="P55" s="306"/>
    </row>
    <row r="56" spans="4:16" ht="12.75" customHeight="1" thickBot="1">
      <c r="D56" s="298"/>
      <c r="E56" s="310"/>
      <c r="F56" s="327" t="s">
        <v>518</v>
      </c>
      <c r="G56" s="300"/>
      <c r="H56" s="321">
        <v>0</v>
      </c>
      <c r="I56" s="310"/>
      <c r="J56" s="310"/>
      <c r="K56" s="610">
        <f>H56*H24</f>
        <v>0</v>
      </c>
      <c r="L56" s="310"/>
      <c r="M56" s="309"/>
      <c r="N56" s="310"/>
      <c r="O56" s="309"/>
      <c r="P56" s="306"/>
    </row>
    <row r="57" spans="4:16" ht="12.75" customHeight="1" thickBot="1">
      <c r="D57" s="298"/>
      <c r="E57" s="310"/>
      <c r="F57" s="327" t="s">
        <v>519</v>
      </c>
      <c r="G57" s="300"/>
      <c r="H57" s="321">
        <v>0</v>
      </c>
      <c r="I57" s="310"/>
      <c r="J57" s="310"/>
      <c r="K57" s="310"/>
      <c r="L57" s="310"/>
      <c r="M57" s="309"/>
      <c r="N57" s="310"/>
      <c r="O57" s="309"/>
      <c r="P57" s="306"/>
    </row>
    <row r="58" spans="4:16" ht="12.75" customHeight="1">
      <c r="D58" s="298"/>
      <c r="E58" s="310"/>
      <c r="F58" s="310"/>
      <c r="G58" s="310"/>
      <c r="H58" s="310"/>
      <c r="I58" s="310"/>
      <c r="J58" s="310"/>
      <c r="K58" s="309"/>
      <c r="L58" s="310"/>
      <c r="M58" s="309"/>
      <c r="N58" s="310"/>
      <c r="O58" s="309"/>
      <c r="P58" s="306"/>
    </row>
    <row r="59" spans="2:16" ht="12.75" customHeight="1" thickBot="1">
      <c r="B59" s="265"/>
      <c r="D59" s="266"/>
      <c r="E59" s="267"/>
      <c r="F59" s="267"/>
      <c r="G59" s="267"/>
      <c r="H59" s="268"/>
      <c r="I59" s="267"/>
      <c r="J59" s="267"/>
      <c r="K59" s="268"/>
      <c r="L59" s="267"/>
      <c r="M59" s="268"/>
      <c r="N59" s="267"/>
      <c r="O59" s="268"/>
      <c r="P59" s="269"/>
    </row>
    <row r="60" spans="2:16" ht="12.75" customHeight="1" thickBot="1">
      <c r="B60" s="258" t="s">
        <v>104</v>
      </c>
      <c r="D60" s="266"/>
      <c r="E60" s="267"/>
      <c r="F60" s="311" t="s">
        <v>352</v>
      </c>
      <c r="G60" s="272"/>
      <c r="H60" s="328"/>
      <c r="I60" s="329"/>
      <c r="J60" s="311"/>
      <c r="K60" s="330" t="s">
        <v>312</v>
      </c>
      <c r="L60" s="329"/>
      <c r="M60" s="328"/>
      <c r="N60" s="329"/>
      <c r="O60" s="328"/>
      <c r="P60" s="269"/>
    </row>
    <row r="61" spans="2:16" ht="12.75" customHeight="1" thickBot="1">
      <c r="B61" s="265"/>
      <c r="D61" s="266"/>
      <c r="E61" s="267"/>
      <c r="F61" s="331" t="s">
        <v>469</v>
      </c>
      <c r="G61" s="272"/>
      <c r="H61" s="321">
        <v>0</v>
      </c>
      <c r="I61" s="329"/>
      <c r="J61" s="311"/>
      <c r="K61" s="612">
        <f>H61*H24</f>
        <v>0</v>
      </c>
      <c r="L61" s="267"/>
      <c r="M61" s="328"/>
      <c r="N61" s="329"/>
      <c r="O61" s="328"/>
      <c r="P61" s="269"/>
    </row>
    <row r="62" spans="2:16" ht="12.75" customHeight="1" thickBot="1">
      <c r="B62" s="265"/>
      <c r="D62" s="266"/>
      <c r="E62" s="267"/>
      <c r="F62" s="331" t="s">
        <v>311</v>
      </c>
      <c r="G62" s="272"/>
      <c r="H62" s="321">
        <v>0</v>
      </c>
      <c r="I62" s="329"/>
      <c r="J62" s="311"/>
      <c r="K62" s="268"/>
      <c r="L62" s="329"/>
      <c r="M62" s="328"/>
      <c r="N62" s="329"/>
      <c r="O62" s="328"/>
      <c r="P62" s="269"/>
    </row>
    <row r="63" spans="2:16" ht="12.75" customHeight="1">
      <c r="B63" s="265"/>
      <c r="D63" s="266"/>
      <c r="E63" s="267"/>
      <c r="F63" s="267"/>
      <c r="G63" s="331"/>
      <c r="H63" s="328"/>
      <c r="I63" s="329"/>
      <c r="J63" s="311"/>
      <c r="K63" s="268"/>
      <c r="L63" s="329"/>
      <c r="M63" s="328"/>
      <c r="N63" s="329"/>
      <c r="O63" s="328"/>
      <c r="P63" s="269"/>
    </row>
    <row r="64" spans="2:16" ht="12.75" customHeight="1">
      <c r="B64" s="265"/>
      <c r="D64" s="298"/>
      <c r="E64" s="310"/>
      <c r="F64" s="310"/>
      <c r="G64" s="310"/>
      <c r="H64" s="309"/>
      <c r="I64" s="310"/>
      <c r="J64" s="310"/>
      <c r="K64" s="309"/>
      <c r="L64" s="310"/>
      <c r="M64" s="309"/>
      <c r="N64" s="310"/>
      <c r="O64" s="309"/>
      <c r="P64" s="306"/>
    </row>
    <row r="65" spans="2:16" ht="12.75" customHeight="1" thickBot="1">
      <c r="B65" s="265"/>
      <c r="D65" s="298"/>
      <c r="E65" s="310"/>
      <c r="F65" s="303" t="s">
        <v>448</v>
      </c>
      <c r="G65" s="300"/>
      <c r="H65" s="301"/>
      <c r="I65" s="302"/>
      <c r="J65" s="303"/>
      <c r="K65" s="309"/>
      <c r="L65" s="302"/>
      <c r="M65" s="305"/>
      <c r="N65" s="302"/>
      <c r="O65" s="305"/>
      <c r="P65" s="306"/>
    </row>
    <row r="66" spans="2:16" ht="12.75" customHeight="1" thickBot="1">
      <c r="B66" s="265"/>
      <c r="D66" s="298"/>
      <c r="E66" s="310"/>
      <c r="F66" s="327" t="s">
        <v>449</v>
      </c>
      <c r="G66" s="300"/>
      <c r="H66" s="313" t="s">
        <v>99</v>
      </c>
      <c r="I66" s="302"/>
      <c r="J66" s="303"/>
      <c r="K66" s="309"/>
      <c r="L66" s="302"/>
      <c r="M66" s="305"/>
      <c r="N66" s="302"/>
      <c r="O66" s="305"/>
      <c r="P66" s="306"/>
    </row>
    <row r="67" spans="2:16" ht="12.75" customHeight="1">
      <c r="B67" s="265"/>
      <c r="D67" s="298"/>
      <c r="E67" s="310"/>
      <c r="F67" s="303"/>
      <c r="G67" s="300"/>
      <c r="H67" s="305"/>
      <c r="I67" s="302"/>
      <c r="J67" s="303"/>
      <c r="K67" s="309"/>
      <c r="L67" s="302"/>
      <c r="M67" s="305"/>
      <c r="N67" s="302"/>
      <c r="O67" s="305"/>
      <c r="P67" s="306"/>
    </row>
    <row r="68" spans="2:16" ht="12.75" customHeight="1" thickBot="1">
      <c r="B68" s="265"/>
      <c r="D68" s="298"/>
      <c r="E68" s="310"/>
      <c r="F68" s="332"/>
      <c r="G68" s="274"/>
      <c r="H68" s="317"/>
      <c r="I68" s="333"/>
      <c r="J68" s="316"/>
      <c r="K68" s="275"/>
      <c r="L68" s="333"/>
      <c r="M68" s="317"/>
      <c r="N68" s="334"/>
      <c r="O68" s="305"/>
      <c r="P68" s="306"/>
    </row>
    <row r="69" spans="2:16" ht="12.75" customHeight="1" thickBot="1">
      <c r="B69" s="265"/>
      <c r="D69" s="298"/>
      <c r="E69" s="310"/>
      <c r="F69" s="335"/>
      <c r="G69" s="278" t="s">
        <v>450</v>
      </c>
      <c r="H69" s="321">
        <v>0</v>
      </c>
      <c r="I69" s="336"/>
      <c r="J69" s="314"/>
      <c r="K69" s="280"/>
      <c r="L69" s="336"/>
      <c r="M69" s="315"/>
      <c r="N69" s="337"/>
      <c r="O69" s="305"/>
      <c r="P69" s="306"/>
    </row>
    <row r="70" spans="2:16" ht="12.75" customHeight="1">
      <c r="B70" s="265"/>
      <c r="D70" s="298"/>
      <c r="E70" s="310"/>
      <c r="F70" s="338"/>
      <c r="G70" s="283"/>
      <c r="H70" s="339"/>
      <c r="I70" s="340"/>
      <c r="J70" s="324"/>
      <c r="K70" s="284"/>
      <c r="L70" s="340"/>
      <c r="M70" s="339"/>
      <c r="N70" s="341"/>
      <c r="O70" s="305"/>
      <c r="P70" s="306"/>
    </row>
    <row r="71" spans="2:16" ht="12.75" customHeight="1">
      <c r="B71" s="265"/>
      <c r="D71" s="298"/>
      <c r="E71" s="310"/>
      <c r="F71" s="310"/>
      <c r="G71" s="303"/>
      <c r="H71" s="301"/>
      <c r="I71" s="302"/>
      <c r="J71" s="303"/>
      <c r="K71" s="309"/>
      <c r="L71" s="302"/>
      <c r="M71" s="305"/>
      <c r="N71" s="302"/>
      <c r="O71" s="305"/>
      <c r="P71" s="306"/>
    </row>
    <row r="72" spans="2:16" ht="12.75" customHeight="1" thickBot="1">
      <c r="B72" s="265"/>
      <c r="D72" s="266"/>
      <c r="E72" s="267"/>
      <c r="F72" s="267"/>
      <c r="G72" s="267"/>
      <c r="H72" s="268"/>
      <c r="I72" s="267"/>
      <c r="J72" s="267"/>
      <c r="K72" s="268"/>
      <c r="L72" s="267"/>
      <c r="M72" s="268"/>
      <c r="N72" s="267"/>
      <c r="O72" s="268"/>
      <c r="P72" s="269"/>
    </row>
    <row r="73" spans="2:16" ht="12.75" customHeight="1" thickBot="1">
      <c r="B73" s="258" t="s">
        <v>104</v>
      </c>
      <c r="D73" s="266"/>
      <c r="E73" s="267"/>
      <c r="F73" s="311" t="s">
        <v>367</v>
      </c>
      <c r="G73" s="272"/>
      <c r="H73" s="268"/>
      <c r="I73" s="267"/>
      <c r="J73" s="267"/>
      <c r="K73" s="268"/>
      <c r="L73" s="267"/>
      <c r="M73" s="268"/>
      <c r="N73" s="267"/>
      <c r="O73" s="268"/>
      <c r="P73" s="269"/>
    </row>
    <row r="74" spans="2:16" ht="12.75" customHeight="1">
      <c r="B74" s="265"/>
      <c r="D74" s="266"/>
      <c r="E74" s="267"/>
      <c r="F74" s="267"/>
      <c r="G74" s="267"/>
      <c r="H74" s="268"/>
      <c r="I74" s="267"/>
      <c r="J74" s="267"/>
      <c r="K74" s="268"/>
      <c r="L74" s="267"/>
      <c r="M74" s="268"/>
      <c r="N74" s="267"/>
      <c r="O74" s="268"/>
      <c r="P74" s="269"/>
    </row>
    <row r="75" spans="2:16" ht="12.75" customHeight="1">
      <c r="B75" s="265"/>
      <c r="D75" s="266"/>
      <c r="E75" s="267"/>
      <c r="F75" s="273"/>
      <c r="G75" s="274"/>
      <c r="H75" s="275"/>
      <c r="I75" s="274"/>
      <c r="J75" s="274"/>
      <c r="K75" s="275"/>
      <c r="L75" s="274"/>
      <c r="M75" s="275"/>
      <c r="N75" s="276"/>
      <c r="O75" s="268"/>
      <c r="P75" s="269"/>
    </row>
    <row r="76" spans="2:16" ht="12.75" customHeight="1">
      <c r="B76" s="265"/>
      <c r="D76" s="266"/>
      <c r="E76" s="267"/>
      <c r="F76" s="277"/>
      <c r="G76" s="342" t="s">
        <v>439</v>
      </c>
      <c r="H76" s="280"/>
      <c r="I76" s="278"/>
      <c r="J76" s="278"/>
      <c r="K76" s="280"/>
      <c r="L76" s="278"/>
      <c r="M76" s="280"/>
      <c r="N76" s="281"/>
      <c r="O76" s="268"/>
      <c r="P76" s="269"/>
    </row>
    <row r="77" spans="2:16" ht="12.75" customHeight="1">
      <c r="B77" s="265"/>
      <c r="D77" s="266"/>
      <c r="E77" s="267"/>
      <c r="F77" s="277"/>
      <c r="G77" s="342"/>
      <c r="H77" s="280"/>
      <c r="I77" s="278"/>
      <c r="J77" s="278"/>
      <c r="K77" s="280"/>
      <c r="L77" s="278"/>
      <c r="M77" s="280"/>
      <c r="N77" s="281"/>
      <c r="O77" s="268"/>
      <c r="P77" s="269"/>
    </row>
    <row r="78" spans="2:16" ht="12.75" customHeight="1">
      <c r="B78" s="265"/>
      <c r="D78" s="266"/>
      <c r="E78" s="267"/>
      <c r="F78" s="277"/>
      <c r="G78" s="343" t="s">
        <v>466</v>
      </c>
      <c r="H78" s="280"/>
      <c r="I78" s="278"/>
      <c r="J78" s="278"/>
      <c r="K78" s="280"/>
      <c r="L78" s="278"/>
      <c r="M78" s="280"/>
      <c r="N78" s="281"/>
      <c r="O78" s="268"/>
      <c r="P78" s="269"/>
    </row>
    <row r="79" spans="2:16" ht="12.75" customHeight="1" thickBot="1">
      <c r="B79" s="265"/>
      <c r="D79" s="266"/>
      <c r="E79" s="267"/>
      <c r="F79" s="277"/>
      <c r="G79" s="278"/>
      <c r="H79" s="280"/>
      <c r="I79" s="278"/>
      <c r="J79" s="278"/>
      <c r="K79" s="280"/>
      <c r="L79" s="278"/>
      <c r="M79" s="280"/>
      <c r="N79" s="281"/>
      <c r="O79" s="268"/>
      <c r="P79" s="269"/>
    </row>
    <row r="80" spans="2:16" ht="12.75" customHeight="1" thickBot="1">
      <c r="B80" s="265"/>
      <c r="D80" s="266"/>
      <c r="E80" s="267"/>
      <c r="F80" s="277"/>
      <c r="G80" s="312" t="s">
        <v>470</v>
      </c>
      <c r="H80" s="321">
        <v>0</v>
      </c>
      <c r="I80" s="278"/>
      <c r="J80" s="314"/>
      <c r="K80" s="322" t="s">
        <v>312</v>
      </c>
      <c r="L80" s="278"/>
      <c r="M80" s="280"/>
      <c r="N80" s="281"/>
      <c r="O80" s="268"/>
      <c r="P80" s="269"/>
    </row>
    <row r="81" spans="2:16" ht="12.75" customHeight="1" thickBot="1">
      <c r="B81" s="265"/>
      <c r="D81" s="266"/>
      <c r="E81" s="267"/>
      <c r="F81" s="277"/>
      <c r="G81" s="278" t="s">
        <v>467</v>
      </c>
      <c r="H81" s="344">
        <v>0</v>
      </c>
      <c r="I81" s="278"/>
      <c r="J81" s="278"/>
      <c r="K81" s="610">
        <f>H81*H24</f>
        <v>0</v>
      </c>
      <c r="L81" s="278"/>
      <c r="M81" s="280"/>
      <c r="N81" s="281"/>
      <c r="O81" s="268"/>
      <c r="P81" s="269"/>
    </row>
    <row r="82" spans="2:16" ht="12.75" customHeight="1">
      <c r="B82" s="265"/>
      <c r="D82" s="266"/>
      <c r="E82" s="267"/>
      <c r="F82" s="282"/>
      <c r="G82" s="283"/>
      <c r="H82" s="339"/>
      <c r="I82" s="283"/>
      <c r="J82" s="283"/>
      <c r="K82" s="339"/>
      <c r="L82" s="283"/>
      <c r="M82" s="284"/>
      <c r="N82" s="285"/>
      <c r="O82" s="268"/>
      <c r="P82" s="269"/>
    </row>
    <row r="83" spans="2:16" ht="12.75" customHeight="1">
      <c r="B83" s="265"/>
      <c r="D83" s="266"/>
      <c r="E83" s="267"/>
      <c r="F83" s="267"/>
      <c r="G83" s="267"/>
      <c r="H83" s="268"/>
      <c r="I83" s="267"/>
      <c r="J83" s="267"/>
      <c r="K83" s="268"/>
      <c r="L83" s="267"/>
      <c r="M83" s="268"/>
      <c r="N83" s="267"/>
      <c r="O83" s="268"/>
      <c r="P83" s="269"/>
    </row>
    <row r="84" spans="2:16" ht="12.75" customHeight="1" thickBot="1">
      <c r="B84" s="265"/>
      <c r="D84" s="266"/>
      <c r="E84" s="267"/>
      <c r="F84" s="273"/>
      <c r="G84" s="274"/>
      <c r="H84" s="275"/>
      <c r="I84" s="274"/>
      <c r="J84" s="274"/>
      <c r="K84" s="275"/>
      <c r="L84" s="274"/>
      <c r="M84" s="275"/>
      <c r="N84" s="276"/>
      <c r="O84" s="268"/>
      <c r="P84" s="269"/>
    </row>
    <row r="85" spans="2:16" ht="12.75" customHeight="1" thickBot="1">
      <c r="B85" s="258" t="s">
        <v>104</v>
      </c>
      <c r="D85" s="266"/>
      <c r="E85" s="267"/>
      <c r="F85" s="277"/>
      <c r="G85" s="342" t="s">
        <v>440</v>
      </c>
      <c r="H85" s="280"/>
      <c r="I85" s="278"/>
      <c r="J85" s="278"/>
      <c r="K85" s="280"/>
      <c r="L85" s="278"/>
      <c r="M85" s="280"/>
      <c r="N85" s="281"/>
      <c r="O85" s="268"/>
      <c r="P85" s="269"/>
    </row>
    <row r="86" spans="2:16" ht="12.75" customHeight="1">
      <c r="B86" s="265"/>
      <c r="D86" s="266"/>
      <c r="E86" s="267"/>
      <c r="F86" s="277"/>
      <c r="G86" s="342"/>
      <c r="H86" s="280"/>
      <c r="I86" s="278"/>
      <c r="J86" s="278"/>
      <c r="K86" s="280"/>
      <c r="L86" s="278"/>
      <c r="M86" s="280"/>
      <c r="N86" s="281"/>
      <c r="O86" s="268"/>
      <c r="P86" s="269"/>
    </row>
    <row r="87" spans="2:16" ht="12.75" customHeight="1">
      <c r="B87" s="265"/>
      <c r="D87" s="266"/>
      <c r="E87" s="267"/>
      <c r="F87" s="277"/>
      <c r="G87" s="343" t="s">
        <v>355</v>
      </c>
      <c r="H87" s="280"/>
      <c r="I87" s="278"/>
      <c r="J87" s="278"/>
      <c r="K87" s="280"/>
      <c r="L87" s="278"/>
      <c r="M87" s="280"/>
      <c r="N87" s="281"/>
      <c r="O87" s="268"/>
      <c r="P87" s="269"/>
    </row>
    <row r="88" spans="2:16" ht="21" customHeight="1">
      <c r="B88" s="265"/>
      <c r="D88" s="266"/>
      <c r="E88" s="267"/>
      <c r="F88" s="277"/>
      <c r="G88" s="345"/>
      <c r="H88" s="346"/>
      <c r="I88" s="347"/>
      <c r="J88" s="345"/>
      <c r="K88" s="280"/>
      <c r="L88" s="347"/>
      <c r="M88" s="348"/>
      <c r="N88" s="349"/>
      <c r="O88" s="350"/>
      <c r="P88" s="269"/>
    </row>
    <row r="89" spans="2:16" ht="26.25" thickBot="1">
      <c r="B89" s="265"/>
      <c r="D89" s="266"/>
      <c r="E89" s="267"/>
      <c r="F89" s="277"/>
      <c r="G89" s="351" t="s">
        <v>313</v>
      </c>
      <c r="H89" s="352" t="s">
        <v>366</v>
      </c>
      <c r="I89" s="347"/>
      <c r="J89" s="345"/>
      <c r="K89" s="353" t="s">
        <v>354</v>
      </c>
      <c r="L89" s="347"/>
      <c r="M89" s="353" t="s">
        <v>312</v>
      </c>
      <c r="N89" s="349"/>
      <c r="O89" s="350"/>
      <c r="P89" s="269"/>
    </row>
    <row r="90" spans="2:16" ht="12.75" customHeight="1" thickBot="1">
      <c r="B90" s="265"/>
      <c r="D90" s="266"/>
      <c r="E90" s="267"/>
      <c r="F90" s="277"/>
      <c r="G90" s="354" t="s">
        <v>406</v>
      </c>
      <c r="H90" s="355">
        <v>0</v>
      </c>
      <c r="I90" s="356" t="s">
        <v>259</v>
      </c>
      <c r="J90" s="345"/>
      <c r="K90" s="321">
        <v>0</v>
      </c>
      <c r="L90" s="347"/>
      <c r="M90" s="613">
        <f>H90*K90</f>
        <v>0</v>
      </c>
      <c r="N90" s="349"/>
      <c r="O90" s="350"/>
      <c r="P90" s="269"/>
    </row>
    <row r="91" spans="2:16" ht="12.75" customHeight="1">
      <c r="B91" s="265"/>
      <c r="D91" s="266"/>
      <c r="E91" s="267"/>
      <c r="F91" s="277"/>
      <c r="G91" s="354"/>
      <c r="H91" s="357"/>
      <c r="I91" s="356"/>
      <c r="J91" s="345"/>
      <c r="K91" s="315"/>
      <c r="L91" s="347"/>
      <c r="M91" s="348"/>
      <c r="N91" s="349"/>
      <c r="O91" s="350"/>
      <c r="P91" s="269"/>
    </row>
    <row r="92" spans="2:16" ht="12.75" customHeight="1">
      <c r="B92" s="265"/>
      <c r="D92" s="266"/>
      <c r="E92" s="267"/>
      <c r="F92" s="277"/>
      <c r="G92" s="358" t="s">
        <v>407</v>
      </c>
      <c r="H92" s="357"/>
      <c r="I92" s="356"/>
      <c r="J92" s="345"/>
      <c r="K92" s="315"/>
      <c r="L92" s="347"/>
      <c r="M92" s="315"/>
      <c r="N92" s="349"/>
      <c r="O92" s="350"/>
      <c r="P92" s="269"/>
    </row>
    <row r="93" spans="2:16" ht="12.75" customHeight="1" thickBot="1">
      <c r="B93" s="265"/>
      <c r="D93" s="266"/>
      <c r="E93" s="267"/>
      <c r="F93" s="277"/>
      <c r="G93" s="358"/>
      <c r="H93" s="357"/>
      <c r="I93" s="356"/>
      <c r="J93" s="345"/>
      <c r="K93" s="315"/>
      <c r="L93" s="347"/>
      <c r="M93" s="315"/>
      <c r="N93" s="349"/>
      <c r="O93" s="350"/>
      <c r="P93" s="269"/>
    </row>
    <row r="94" spans="2:16" ht="12.75" customHeight="1" thickBot="1">
      <c r="B94" s="265"/>
      <c r="D94" s="266"/>
      <c r="E94" s="267"/>
      <c r="F94" s="277"/>
      <c r="G94" s="358" t="s">
        <v>441</v>
      </c>
      <c r="H94" s="286">
        <v>1</v>
      </c>
      <c r="I94" s="278" t="s">
        <v>393</v>
      </c>
      <c r="J94" s="359"/>
      <c r="K94" s="315"/>
      <c r="L94" s="347"/>
      <c r="M94" s="315"/>
      <c r="N94" s="349"/>
      <c r="O94" s="350"/>
      <c r="P94" s="269"/>
    </row>
    <row r="95" spans="2:16" ht="12.75" customHeight="1" thickBot="1">
      <c r="B95" s="265"/>
      <c r="D95" s="266"/>
      <c r="E95" s="267"/>
      <c r="F95" s="277"/>
      <c r="G95" s="278" t="s">
        <v>404</v>
      </c>
      <c r="H95" s="360">
        <v>0</v>
      </c>
      <c r="I95" s="361" t="s">
        <v>259</v>
      </c>
      <c r="J95" s="359"/>
      <c r="K95" s="315"/>
      <c r="L95" s="347"/>
      <c r="M95" s="315"/>
      <c r="N95" s="349"/>
      <c r="O95" s="350"/>
      <c r="P95" s="269"/>
    </row>
    <row r="96" spans="2:16" ht="12.75" customHeight="1" thickBot="1">
      <c r="B96" s="265"/>
      <c r="D96" s="266"/>
      <c r="E96" s="267"/>
      <c r="F96" s="277"/>
      <c r="G96" s="278"/>
      <c r="H96" s="280"/>
      <c r="I96" s="278"/>
      <c r="J96" s="359"/>
      <c r="K96" s="315"/>
      <c r="L96" s="347"/>
      <c r="M96" s="315"/>
      <c r="N96" s="349"/>
      <c r="O96" s="350"/>
      <c r="P96" s="269"/>
    </row>
    <row r="97" spans="2:16" ht="12.75" customHeight="1" thickBot="1">
      <c r="B97" s="265"/>
      <c r="D97" s="266"/>
      <c r="E97" s="267"/>
      <c r="F97" s="277"/>
      <c r="G97" s="278" t="s">
        <v>405</v>
      </c>
      <c r="H97" s="614">
        <f>(H24/H94)*H95</f>
        <v>0</v>
      </c>
      <c r="I97" s="278" t="s">
        <v>259</v>
      </c>
      <c r="J97" s="359"/>
      <c r="K97" s="315"/>
      <c r="L97" s="347"/>
      <c r="M97" s="315"/>
      <c r="N97" s="349"/>
      <c r="O97" s="350"/>
      <c r="P97" s="269"/>
    </row>
    <row r="98" spans="2:16" ht="12.75" customHeight="1" thickBot="1">
      <c r="B98" s="265"/>
      <c r="D98" s="266"/>
      <c r="E98" s="267"/>
      <c r="F98" s="277"/>
      <c r="G98" s="278"/>
      <c r="H98" s="280"/>
      <c r="I98" s="278"/>
      <c r="J98" s="359"/>
      <c r="K98" s="315"/>
      <c r="L98" s="347"/>
      <c r="M98" s="315"/>
      <c r="N98" s="349"/>
      <c r="O98" s="350"/>
      <c r="P98" s="269"/>
    </row>
    <row r="99" spans="2:16" ht="12.75" customHeight="1" thickBot="1">
      <c r="B99" s="265"/>
      <c r="D99" s="266"/>
      <c r="E99" s="267"/>
      <c r="F99" s="277"/>
      <c r="G99" s="278" t="s">
        <v>392</v>
      </c>
      <c r="H99" s="321">
        <v>0</v>
      </c>
      <c r="I99" s="278"/>
      <c r="J99" s="359"/>
      <c r="K99" s="315"/>
      <c r="L99" s="347"/>
      <c r="M99" s="315"/>
      <c r="N99" s="349"/>
      <c r="O99" s="350"/>
      <c r="P99" s="269"/>
    </row>
    <row r="100" spans="2:16" ht="12.75" customHeight="1" thickBot="1">
      <c r="B100" s="265"/>
      <c r="D100" s="266"/>
      <c r="E100" s="267"/>
      <c r="F100" s="277"/>
      <c r="G100" s="278"/>
      <c r="H100" s="280"/>
      <c r="I100" s="278"/>
      <c r="J100" s="359"/>
      <c r="K100" s="315"/>
      <c r="L100" s="347"/>
      <c r="M100" s="315"/>
      <c r="N100" s="349"/>
      <c r="O100" s="350"/>
      <c r="P100" s="269"/>
    </row>
    <row r="101" spans="2:16" ht="12.75" customHeight="1" thickBot="1">
      <c r="B101" s="265"/>
      <c r="D101" s="266"/>
      <c r="E101" s="267"/>
      <c r="F101" s="277"/>
      <c r="G101" s="362" t="s">
        <v>471</v>
      </c>
      <c r="H101" s="615">
        <f>H97*H99</f>
        <v>0</v>
      </c>
      <c r="I101" s="278"/>
      <c r="J101" s="359"/>
      <c r="K101" s="315"/>
      <c r="L101" s="347"/>
      <c r="M101" s="315"/>
      <c r="N101" s="349"/>
      <c r="O101" s="350"/>
      <c r="P101" s="269"/>
    </row>
    <row r="102" spans="2:16" ht="12.75" customHeight="1">
      <c r="B102" s="265"/>
      <c r="D102" s="266"/>
      <c r="E102" s="267"/>
      <c r="F102" s="277"/>
      <c r="G102" s="358"/>
      <c r="H102" s="357"/>
      <c r="I102" s="356"/>
      <c r="J102" s="345"/>
      <c r="K102" s="315"/>
      <c r="L102" s="347"/>
      <c r="M102" s="315"/>
      <c r="N102" s="349"/>
      <c r="O102" s="350"/>
      <c r="P102" s="269"/>
    </row>
    <row r="103" spans="2:16" ht="26.25" thickBot="1">
      <c r="B103" s="265"/>
      <c r="D103" s="266"/>
      <c r="E103" s="267"/>
      <c r="F103" s="277"/>
      <c r="G103" s="358"/>
      <c r="H103" s="363" t="s">
        <v>366</v>
      </c>
      <c r="I103" s="356"/>
      <c r="J103" s="345"/>
      <c r="K103" s="353" t="s">
        <v>354</v>
      </c>
      <c r="L103" s="347"/>
      <c r="M103" s="364" t="s">
        <v>312</v>
      </c>
      <c r="N103" s="349"/>
      <c r="O103" s="350"/>
      <c r="P103" s="269"/>
    </row>
    <row r="104" spans="2:16" ht="12.75" customHeight="1" thickBot="1">
      <c r="B104" s="265"/>
      <c r="D104" s="266"/>
      <c r="E104" s="267"/>
      <c r="F104" s="277"/>
      <c r="G104" s="358" t="s">
        <v>472</v>
      </c>
      <c r="H104" s="355">
        <v>0</v>
      </c>
      <c r="I104" s="356" t="s">
        <v>259</v>
      </c>
      <c r="J104" s="345"/>
      <c r="K104" s="321">
        <v>0</v>
      </c>
      <c r="L104" s="347"/>
      <c r="M104" s="613">
        <f>(H104*K104)</f>
        <v>0</v>
      </c>
      <c r="N104" s="349"/>
      <c r="O104" s="350"/>
      <c r="P104" s="269"/>
    </row>
    <row r="105" spans="2:16" ht="12.75" customHeight="1" thickBot="1">
      <c r="B105" s="265"/>
      <c r="D105" s="266"/>
      <c r="E105" s="267"/>
      <c r="F105" s="277"/>
      <c r="G105" s="358" t="s">
        <v>473</v>
      </c>
      <c r="H105" s="365">
        <v>0</v>
      </c>
      <c r="I105" s="356" t="s">
        <v>259</v>
      </c>
      <c r="J105" s="345"/>
      <c r="K105" s="344">
        <v>0</v>
      </c>
      <c r="L105" s="347"/>
      <c r="M105" s="613">
        <f>(H105*K105)</f>
        <v>0</v>
      </c>
      <c r="N105" s="349"/>
      <c r="O105" s="350"/>
      <c r="P105" s="269"/>
    </row>
    <row r="106" spans="2:16" ht="12.75" customHeight="1" thickBot="1">
      <c r="B106" s="265"/>
      <c r="D106" s="266"/>
      <c r="E106" s="267"/>
      <c r="F106" s="277"/>
      <c r="G106" s="366"/>
      <c r="H106" s="367"/>
      <c r="I106" s="366"/>
      <c r="J106" s="366"/>
      <c r="K106" s="367"/>
      <c r="L106" s="366"/>
      <c r="M106" s="367"/>
      <c r="N106" s="281"/>
      <c r="O106" s="268"/>
      <c r="P106" s="269"/>
    </row>
    <row r="107" spans="2:16" ht="12.75" customHeight="1" thickBot="1">
      <c r="B107" s="265"/>
      <c r="D107" s="266"/>
      <c r="E107" s="267"/>
      <c r="F107" s="277"/>
      <c r="G107" s="343" t="s">
        <v>267</v>
      </c>
      <c r="H107" s="612">
        <f>M90+H101+M104+M105</f>
        <v>0</v>
      </c>
      <c r="I107" s="368"/>
      <c r="J107" s="366"/>
      <c r="K107" s="367"/>
      <c r="L107" s="368"/>
      <c r="M107" s="369"/>
      <c r="N107" s="370"/>
      <c r="O107" s="371"/>
      <c r="P107" s="269"/>
    </row>
    <row r="108" spans="2:16" ht="12.75" customHeight="1">
      <c r="B108" s="265"/>
      <c r="D108" s="266"/>
      <c r="E108" s="267"/>
      <c r="F108" s="282"/>
      <c r="G108" s="372"/>
      <c r="H108" s="373"/>
      <c r="I108" s="374"/>
      <c r="J108" s="375"/>
      <c r="K108" s="376"/>
      <c r="L108" s="374"/>
      <c r="M108" s="377"/>
      <c r="N108" s="378"/>
      <c r="O108" s="371"/>
      <c r="P108" s="269"/>
    </row>
    <row r="109" spans="2:16" ht="12.75" customHeight="1">
      <c r="B109" s="265"/>
      <c r="D109" s="266"/>
      <c r="E109" s="267"/>
      <c r="F109" s="267"/>
      <c r="G109" s="379"/>
      <c r="H109" s="380"/>
      <c r="I109" s="381"/>
      <c r="J109" s="382"/>
      <c r="K109" s="383"/>
      <c r="L109" s="381"/>
      <c r="M109" s="384"/>
      <c r="N109" s="385"/>
      <c r="O109" s="371"/>
      <c r="P109" s="269"/>
    </row>
    <row r="110" spans="2:16" ht="12.75" customHeight="1" thickBot="1">
      <c r="B110" s="265"/>
      <c r="D110" s="266"/>
      <c r="E110" s="267"/>
      <c r="F110" s="273"/>
      <c r="G110" s="386"/>
      <c r="H110" s="387"/>
      <c r="I110" s="388"/>
      <c r="J110" s="389"/>
      <c r="K110" s="390"/>
      <c r="L110" s="388"/>
      <c r="M110" s="391"/>
      <c r="N110" s="392"/>
      <c r="O110" s="371"/>
      <c r="P110" s="269"/>
    </row>
    <row r="111" spans="2:16" ht="12.75" customHeight="1" thickBot="1">
      <c r="B111" s="258" t="s">
        <v>104</v>
      </c>
      <c r="D111" s="266"/>
      <c r="E111" s="267"/>
      <c r="F111" s="277"/>
      <c r="G111" s="393" t="s">
        <v>474</v>
      </c>
      <c r="H111" s="394"/>
      <c r="I111" s="368"/>
      <c r="J111" s="366"/>
      <c r="K111" s="367"/>
      <c r="L111" s="368"/>
      <c r="M111" s="369"/>
      <c r="N111" s="370"/>
      <c r="O111" s="371"/>
      <c r="P111" s="269"/>
    </row>
    <row r="112" spans="2:16" ht="12.75" customHeight="1" thickBot="1">
      <c r="B112" s="265"/>
      <c r="D112" s="266"/>
      <c r="E112" s="267"/>
      <c r="F112" s="277"/>
      <c r="G112" s="393"/>
      <c r="H112" s="394"/>
      <c r="I112" s="368"/>
      <c r="J112" s="366"/>
      <c r="K112" s="367"/>
      <c r="L112" s="368"/>
      <c r="M112" s="369"/>
      <c r="N112" s="370"/>
      <c r="O112" s="371"/>
      <c r="P112" s="269"/>
    </row>
    <row r="113" spans="2:16" ht="12.75" customHeight="1" thickBot="1">
      <c r="B113" s="265"/>
      <c r="D113" s="266"/>
      <c r="E113" s="267"/>
      <c r="F113" s="277"/>
      <c r="G113" s="358" t="s">
        <v>353</v>
      </c>
      <c r="H113" s="395" t="s">
        <v>99</v>
      </c>
      <c r="I113" s="361"/>
      <c r="J113" s="366"/>
      <c r="K113" s="367"/>
      <c r="L113" s="368"/>
      <c r="M113" s="369"/>
      <c r="N113" s="370"/>
      <c r="O113" s="371"/>
      <c r="P113" s="269"/>
    </row>
    <row r="114" spans="2:16" ht="12.75" customHeight="1">
      <c r="B114" s="265"/>
      <c r="D114" s="266"/>
      <c r="E114" s="267"/>
      <c r="F114" s="277"/>
      <c r="G114" s="358"/>
      <c r="H114" s="394"/>
      <c r="I114" s="361"/>
      <c r="J114" s="366"/>
      <c r="K114" s="367"/>
      <c r="L114" s="368"/>
      <c r="M114" s="369"/>
      <c r="N114" s="370"/>
      <c r="O114" s="371"/>
      <c r="P114" s="269"/>
    </row>
    <row r="115" spans="2:16" ht="12.75" customHeight="1">
      <c r="B115" s="265"/>
      <c r="D115" s="266"/>
      <c r="E115" s="267"/>
      <c r="F115" s="277"/>
      <c r="G115" s="396"/>
      <c r="H115" s="387"/>
      <c r="I115" s="397"/>
      <c r="J115" s="389"/>
      <c r="K115" s="390"/>
      <c r="L115" s="388"/>
      <c r="M115" s="398"/>
      <c r="N115" s="370"/>
      <c r="O115" s="371"/>
      <c r="P115" s="269"/>
    </row>
    <row r="116" spans="2:16" ht="13.5" thickBot="1">
      <c r="B116" s="265"/>
      <c r="D116" s="266"/>
      <c r="E116" s="267"/>
      <c r="F116" s="277"/>
      <c r="G116" s="399" t="s">
        <v>482</v>
      </c>
      <c r="H116" s="400"/>
      <c r="I116" s="368"/>
      <c r="J116" s="366"/>
      <c r="K116" s="401"/>
      <c r="L116" s="368"/>
      <c r="M116" s="402"/>
      <c r="N116" s="370"/>
      <c r="O116" s="371"/>
      <c r="P116" s="269"/>
    </row>
    <row r="117" spans="2:16" ht="12.75" customHeight="1" thickBot="1">
      <c r="B117" s="265"/>
      <c r="D117" s="266"/>
      <c r="E117" s="267"/>
      <c r="F117" s="277"/>
      <c r="G117" s="403" t="s">
        <v>475</v>
      </c>
      <c r="H117" s="404">
        <v>0</v>
      </c>
      <c r="I117" s="368"/>
      <c r="J117" s="366"/>
      <c r="K117" s="405"/>
      <c r="L117" s="368"/>
      <c r="M117" s="402"/>
      <c r="N117" s="370"/>
      <c r="O117" s="371"/>
      <c r="P117" s="269"/>
    </row>
    <row r="118" spans="2:16" ht="12.75" customHeight="1" thickBot="1">
      <c r="B118" s="265"/>
      <c r="D118" s="266"/>
      <c r="E118" s="267"/>
      <c r="F118" s="277"/>
      <c r="G118" s="403" t="s">
        <v>476</v>
      </c>
      <c r="H118" s="404">
        <v>0</v>
      </c>
      <c r="I118" s="368"/>
      <c r="J118" s="366"/>
      <c r="K118" s="405"/>
      <c r="L118" s="368"/>
      <c r="M118" s="402"/>
      <c r="N118" s="370"/>
      <c r="O118" s="371"/>
      <c r="P118" s="269"/>
    </row>
    <row r="119" spans="2:16" ht="12.75" customHeight="1" thickBot="1">
      <c r="B119" s="265"/>
      <c r="D119" s="266"/>
      <c r="E119" s="267"/>
      <c r="F119" s="277"/>
      <c r="G119" s="403" t="s">
        <v>477</v>
      </c>
      <c r="H119" s="308">
        <v>0</v>
      </c>
      <c r="I119" s="368"/>
      <c r="J119" s="366"/>
      <c r="K119" s="405"/>
      <c r="L119" s="368"/>
      <c r="M119" s="402"/>
      <c r="N119" s="370"/>
      <c r="O119" s="371"/>
      <c r="P119" s="269"/>
    </row>
    <row r="120" spans="2:16" ht="12.75" customHeight="1" thickBot="1">
      <c r="B120" s="265"/>
      <c r="D120" s="266"/>
      <c r="E120" s="267"/>
      <c r="F120" s="277"/>
      <c r="G120" s="406" t="s">
        <v>312</v>
      </c>
      <c r="H120" s="616">
        <f>H117+H118+H119</f>
        <v>0</v>
      </c>
      <c r="I120" s="368"/>
      <c r="J120" s="366"/>
      <c r="K120" s="367"/>
      <c r="L120" s="368"/>
      <c r="M120" s="402"/>
      <c r="N120" s="370"/>
      <c r="O120" s="371"/>
      <c r="P120" s="269"/>
    </row>
    <row r="121" spans="2:16" ht="12.75" customHeight="1">
      <c r="B121" s="265"/>
      <c r="D121" s="266"/>
      <c r="E121" s="267"/>
      <c r="F121" s="277"/>
      <c r="G121" s="407"/>
      <c r="H121" s="408"/>
      <c r="I121" s="374"/>
      <c r="J121" s="375"/>
      <c r="K121" s="376"/>
      <c r="L121" s="374"/>
      <c r="M121" s="409"/>
      <c r="N121" s="370"/>
      <c r="O121" s="371"/>
      <c r="P121" s="269"/>
    </row>
    <row r="122" spans="2:16" ht="12.75" customHeight="1">
      <c r="B122" s="265"/>
      <c r="D122" s="266"/>
      <c r="E122" s="267"/>
      <c r="F122" s="282"/>
      <c r="G122" s="410"/>
      <c r="H122" s="408"/>
      <c r="I122" s="374"/>
      <c r="J122" s="375"/>
      <c r="K122" s="376"/>
      <c r="L122" s="374"/>
      <c r="M122" s="377"/>
      <c r="N122" s="378"/>
      <c r="O122" s="371"/>
      <c r="P122" s="269"/>
    </row>
    <row r="123" spans="2:16" ht="12.75" customHeight="1">
      <c r="B123" s="265"/>
      <c r="D123" s="266"/>
      <c r="E123" s="267"/>
      <c r="F123" s="267"/>
      <c r="G123" s="411"/>
      <c r="H123" s="412"/>
      <c r="I123" s="381"/>
      <c r="J123" s="382"/>
      <c r="K123" s="383"/>
      <c r="L123" s="381"/>
      <c r="M123" s="384"/>
      <c r="N123" s="385"/>
      <c r="O123" s="371"/>
      <c r="P123" s="269"/>
    </row>
    <row r="124" spans="2:16" ht="12.75" customHeight="1" thickBot="1">
      <c r="B124" s="265"/>
      <c r="D124" s="266"/>
      <c r="E124" s="267"/>
      <c r="F124" s="273"/>
      <c r="G124" s="386"/>
      <c r="H124" s="387"/>
      <c r="I124" s="388"/>
      <c r="J124" s="389"/>
      <c r="K124" s="390"/>
      <c r="L124" s="388"/>
      <c r="M124" s="391"/>
      <c r="N124" s="392"/>
      <c r="O124" s="371"/>
      <c r="P124" s="269"/>
    </row>
    <row r="125" spans="2:16" ht="12.75" customHeight="1" thickBot="1">
      <c r="B125" s="258" t="s">
        <v>104</v>
      </c>
      <c r="D125" s="266"/>
      <c r="E125" s="267"/>
      <c r="F125" s="277"/>
      <c r="G125" s="343" t="s">
        <v>481</v>
      </c>
      <c r="H125" s="413"/>
      <c r="I125" s="368"/>
      <c r="J125" s="366"/>
      <c r="K125" s="367"/>
      <c r="L125" s="368"/>
      <c r="M125" s="369"/>
      <c r="N125" s="370"/>
      <c r="O125" s="371"/>
      <c r="P125" s="269"/>
    </row>
    <row r="126" spans="2:16" ht="12.75" customHeight="1">
      <c r="B126" s="265"/>
      <c r="D126" s="266"/>
      <c r="E126" s="267"/>
      <c r="F126" s="277"/>
      <c r="G126" s="343"/>
      <c r="H126" s="413"/>
      <c r="I126" s="368"/>
      <c r="J126" s="366"/>
      <c r="K126" s="367"/>
      <c r="L126" s="368"/>
      <c r="M126" s="369"/>
      <c r="N126" s="370"/>
      <c r="O126" s="371"/>
      <c r="P126" s="269"/>
    </row>
    <row r="127" spans="2:16" ht="12.75" customHeight="1" thickBot="1">
      <c r="B127" s="265"/>
      <c r="D127" s="266"/>
      <c r="E127" s="267"/>
      <c r="F127" s="277"/>
      <c r="G127" s="414" t="s">
        <v>483</v>
      </c>
      <c r="H127" s="413"/>
      <c r="I127" s="368"/>
      <c r="J127" s="366"/>
      <c r="K127" s="367"/>
      <c r="L127" s="368"/>
      <c r="M127" s="369"/>
      <c r="N127" s="370"/>
      <c r="O127" s="371"/>
      <c r="P127" s="269"/>
    </row>
    <row r="128" spans="2:16" ht="12.75" customHeight="1" thickBot="1">
      <c r="B128" s="265"/>
      <c r="D128" s="266"/>
      <c r="E128" s="267"/>
      <c r="F128" s="277"/>
      <c r="G128" s="415" t="s">
        <v>478</v>
      </c>
      <c r="H128" s="308">
        <v>0</v>
      </c>
      <c r="I128" s="368"/>
      <c r="J128" s="366"/>
      <c r="K128" s="367"/>
      <c r="L128" s="368"/>
      <c r="M128" s="369"/>
      <c r="N128" s="370"/>
      <c r="O128" s="371"/>
      <c r="P128" s="269"/>
    </row>
    <row r="129" spans="2:16" ht="12.75" customHeight="1" thickBot="1">
      <c r="B129" s="265"/>
      <c r="D129" s="266"/>
      <c r="E129" s="267"/>
      <c r="F129" s="277"/>
      <c r="G129" s="415" t="s">
        <v>479</v>
      </c>
      <c r="H129" s="308">
        <v>0</v>
      </c>
      <c r="I129" s="368"/>
      <c r="J129" s="366"/>
      <c r="K129" s="367"/>
      <c r="L129" s="368"/>
      <c r="M129" s="369"/>
      <c r="N129" s="370"/>
      <c r="O129" s="371"/>
      <c r="P129" s="269"/>
    </row>
    <row r="130" spans="2:16" ht="12.75" customHeight="1" thickBot="1">
      <c r="B130" s="265"/>
      <c r="D130" s="266"/>
      <c r="E130" s="267"/>
      <c r="F130" s="277"/>
      <c r="G130" s="415" t="s">
        <v>480</v>
      </c>
      <c r="H130" s="416">
        <v>0</v>
      </c>
      <c r="I130" s="368"/>
      <c r="J130" s="366"/>
      <c r="K130" s="367"/>
      <c r="L130" s="368"/>
      <c r="M130" s="369"/>
      <c r="N130" s="370"/>
      <c r="O130" s="371"/>
      <c r="P130" s="269"/>
    </row>
    <row r="131" spans="2:16" ht="12.75" customHeight="1" thickBot="1">
      <c r="B131" s="265"/>
      <c r="D131" s="266"/>
      <c r="E131" s="267"/>
      <c r="F131" s="277"/>
      <c r="G131" s="343" t="s">
        <v>312</v>
      </c>
      <c r="H131" s="612">
        <f>H128+H129+H130</f>
        <v>0</v>
      </c>
      <c r="I131" s="368"/>
      <c r="J131" s="366"/>
      <c r="K131" s="367"/>
      <c r="L131" s="368"/>
      <c r="M131" s="369"/>
      <c r="N131" s="370"/>
      <c r="O131" s="371"/>
      <c r="P131" s="269"/>
    </row>
    <row r="132" spans="2:16" ht="12.75" customHeight="1">
      <c r="B132" s="265"/>
      <c r="D132" s="266"/>
      <c r="E132" s="267"/>
      <c r="F132" s="282"/>
      <c r="G132" s="372"/>
      <c r="H132" s="373"/>
      <c r="I132" s="374"/>
      <c r="J132" s="375"/>
      <c r="K132" s="376"/>
      <c r="L132" s="374"/>
      <c r="M132" s="377"/>
      <c r="N132" s="378"/>
      <c r="O132" s="371"/>
      <c r="P132" s="269"/>
    </row>
    <row r="133" spans="2:16" ht="12.75" customHeight="1">
      <c r="B133" s="265"/>
      <c r="D133" s="266"/>
      <c r="E133" s="267"/>
      <c r="F133" s="267"/>
      <c r="G133" s="379"/>
      <c r="H133" s="380"/>
      <c r="I133" s="381"/>
      <c r="J133" s="382"/>
      <c r="K133" s="383"/>
      <c r="L133" s="381"/>
      <c r="M133" s="384"/>
      <c r="N133" s="385"/>
      <c r="O133" s="371"/>
      <c r="P133" s="269"/>
    </row>
    <row r="134" spans="2:16" ht="12.75" customHeight="1" thickBot="1">
      <c r="B134" s="265"/>
      <c r="D134" s="298"/>
      <c r="E134" s="310"/>
      <c r="F134" s="310"/>
      <c r="G134" s="299"/>
      <c r="H134" s="417"/>
      <c r="I134" s="418"/>
      <c r="J134" s="419"/>
      <c r="K134" s="420"/>
      <c r="L134" s="418"/>
      <c r="M134" s="421"/>
      <c r="N134" s="422"/>
      <c r="O134" s="423"/>
      <c r="P134" s="306"/>
    </row>
    <row r="135" spans="2:16" ht="12.75" customHeight="1" thickBot="1">
      <c r="B135" s="258" t="s">
        <v>104</v>
      </c>
      <c r="D135" s="298"/>
      <c r="E135" s="310"/>
      <c r="F135" s="303" t="s">
        <v>418</v>
      </c>
      <c r="G135" s="299"/>
      <c r="H135" s="417"/>
      <c r="I135" s="418"/>
      <c r="J135" s="419"/>
      <c r="K135" s="420"/>
      <c r="L135" s="418"/>
      <c r="M135" s="421"/>
      <c r="N135" s="422"/>
      <c r="O135" s="423"/>
      <c r="P135" s="306"/>
    </row>
    <row r="136" spans="2:16" ht="12.75" customHeight="1">
      <c r="B136" s="265"/>
      <c r="D136" s="298"/>
      <c r="E136" s="310"/>
      <c r="F136" s="310"/>
      <c r="G136" s="299"/>
      <c r="H136" s="417"/>
      <c r="I136" s="418"/>
      <c r="J136" s="419"/>
      <c r="K136" s="420"/>
      <c r="L136" s="418"/>
      <c r="M136" s="421"/>
      <c r="N136" s="422"/>
      <c r="O136" s="423"/>
      <c r="P136" s="306"/>
    </row>
    <row r="137" spans="2:16" ht="12.75" customHeight="1">
      <c r="B137" s="265"/>
      <c r="D137" s="298"/>
      <c r="E137" s="310"/>
      <c r="F137" s="310" t="s">
        <v>484</v>
      </c>
      <c r="G137" s="299"/>
      <c r="H137" s="417"/>
      <c r="I137" s="418"/>
      <c r="J137" s="419"/>
      <c r="K137" s="420"/>
      <c r="L137" s="418"/>
      <c r="M137" s="421"/>
      <c r="N137" s="422"/>
      <c r="O137" s="423"/>
      <c r="P137" s="306"/>
    </row>
    <row r="138" spans="2:16" ht="12.75" customHeight="1" thickBot="1">
      <c r="B138" s="265"/>
      <c r="D138" s="298"/>
      <c r="E138" s="310"/>
      <c r="F138" s="310"/>
      <c r="G138" s="299"/>
      <c r="H138" s="417"/>
      <c r="I138" s="418"/>
      <c r="J138" s="419"/>
      <c r="K138" s="420"/>
      <c r="L138" s="418"/>
      <c r="M138" s="421"/>
      <c r="N138" s="422"/>
      <c r="O138" s="423"/>
      <c r="P138" s="306"/>
    </row>
    <row r="139" spans="2:16" ht="70.5" customHeight="1" thickBot="1">
      <c r="B139" s="265"/>
      <c r="D139" s="298"/>
      <c r="E139" s="310"/>
      <c r="F139" s="424"/>
      <c r="G139" s="425" t="s">
        <v>419</v>
      </c>
      <c r="H139" s="426"/>
      <c r="I139" s="418"/>
      <c r="J139" s="419"/>
      <c r="K139" s="420"/>
      <c r="L139" s="418"/>
      <c r="M139" s="421"/>
      <c r="N139" s="422"/>
      <c r="O139" s="423"/>
      <c r="P139" s="306"/>
    </row>
    <row r="140" spans="2:16" ht="13.5" thickBot="1">
      <c r="B140" s="265"/>
      <c r="D140" s="298"/>
      <c r="E140" s="310"/>
      <c r="F140" s="424"/>
      <c r="G140" s="420"/>
      <c r="H140" s="417"/>
      <c r="I140" s="418"/>
      <c r="J140" s="419"/>
      <c r="K140" s="420"/>
      <c r="L140" s="418"/>
      <c r="M140" s="421"/>
      <c r="N140" s="422"/>
      <c r="O140" s="423"/>
      <c r="P140" s="306"/>
    </row>
    <row r="141" spans="2:16" ht="13.5" thickBot="1">
      <c r="B141" s="265"/>
      <c r="D141" s="298"/>
      <c r="E141" s="310"/>
      <c r="F141" s="424"/>
      <c r="G141" s="427" t="s">
        <v>26</v>
      </c>
      <c r="H141" s="428">
        <v>0</v>
      </c>
      <c r="I141" s="418"/>
      <c r="J141" s="419"/>
      <c r="K141" s="420"/>
      <c r="L141" s="418"/>
      <c r="M141" s="421"/>
      <c r="N141" s="422"/>
      <c r="O141" s="423"/>
      <c r="P141" s="306"/>
    </row>
    <row r="142" spans="2:16" ht="12.75" customHeight="1">
      <c r="B142" s="265"/>
      <c r="D142" s="298"/>
      <c r="E142" s="310"/>
      <c r="F142" s="310"/>
      <c r="G142" s="299"/>
      <c r="H142" s="417"/>
      <c r="I142" s="418"/>
      <c r="J142" s="419"/>
      <c r="K142" s="420"/>
      <c r="L142" s="418"/>
      <c r="M142" s="421"/>
      <c r="N142" s="422"/>
      <c r="O142" s="423"/>
      <c r="P142" s="306"/>
    </row>
    <row r="143" spans="2:16" ht="12.75" customHeight="1" thickBot="1">
      <c r="B143" s="265"/>
      <c r="D143" s="266"/>
      <c r="E143" s="267"/>
      <c r="F143" s="267"/>
      <c r="G143" s="411"/>
      <c r="H143" s="412"/>
      <c r="I143" s="381"/>
      <c r="J143" s="382"/>
      <c r="K143" s="383"/>
      <c r="L143" s="381"/>
      <c r="M143" s="384"/>
      <c r="N143" s="385"/>
      <c r="O143" s="371"/>
      <c r="P143" s="269"/>
    </row>
    <row r="144" spans="2:16" ht="12.75" customHeight="1" thickBot="1">
      <c r="B144" s="258" t="s">
        <v>104</v>
      </c>
      <c r="D144" s="266"/>
      <c r="E144" s="267"/>
      <c r="F144" s="311" t="s">
        <v>408</v>
      </c>
      <c r="G144" s="411"/>
      <c r="H144" s="412"/>
      <c r="I144" s="381"/>
      <c r="J144" s="382"/>
      <c r="K144" s="383"/>
      <c r="L144" s="381"/>
      <c r="M144" s="384"/>
      <c r="N144" s="385"/>
      <c r="O144" s="371"/>
      <c r="P144" s="269"/>
    </row>
    <row r="145" spans="2:16" ht="12.75" customHeight="1" thickBot="1">
      <c r="B145" s="265"/>
      <c r="D145" s="266"/>
      <c r="E145" s="272"/>
      <c r="F145" s="267" t="s">
        <v>421</v>
      </c>
      <c r="G145" s="411"/>
      <c r="H145" s="429" t="s">
        <v>99</v>
      </c>
      <c r="I145" s="430"/>
      <c r="J145" s="382"/>
      <c r="K145" s="383"/>
      <c r="L145" s="381"/>
      <c r="M145" s="384"/>
      <c r="N145" s="385"/>
      <c r="O145" s="371"/>
      <c r="P145" s="269"/>
    </row>
    <row r="146" spans="2:16" ht="12.75" customHeight="1">
      <c r="B146" s="265"/>
      <c r="D146" s="266"/>
      <c r="E146" s="267"/>
      <c r="F146" s="267"/>
      <c r="G146" s="411"/>
      <c r="H146" s="412"/>
      <c r="I146" s="381"/>
      <c r="J146" s="382"/>
      <c r="K146" s="383"/>
      <c r="L146" s="381"/>
      <c r="M146" s="384"/>
      <c r="N146" s="385"/>
      <c r="O146" s="371"/>
      <c r="P146" s="269"/>
    </row>
    <row r="147" spans="2:16" ht="12.75" customHeight="1" thickBot="1">
      <c r="B147" s="265"/>
      <c r="D147" s="266"/>
      <c r="E147" s="267"/>
      <c r="F147" s="273"/>
      <c r="G147" s="431"/>
      <c r="H147" s="432"/>
      <c r="I147" s="388"/>
      <c r="J147" s="389"/>
      <c r="K147" s="390"/>
      <c r="L147" s="388"/>
      <c r="M147" s="391"/>
      <c r="N147" s="392"/>
      <c r="O147" s="371"/>
      <c r="P147" s="269"/>
    </row>
    <row r="148" spans="2:16" ht="12.75" customHeight="1" thickBot="1">
      <c r="B148" s="265"/>
      <c r="D148" s="266"/>
      <c r="E148" s="267"/>
      <c r="F148" s="277"/>
      <c r="G148" s="414" t="s">
        <v>409</v>
      </c>
      <c r="H148" s="428">
        <v>0</v>
      </c>
      <c r="I148" s="368"/>
      <c r="J148" s="366"/>
      <c r="K148" s="367"/>
      <c r="L148" s="368"/>
      <c r="M148" s="369"/>
      <c r="N148" s="370"/>
      <c r="O148" s="371"/>
      <c r="P148" s="269"/>
    </row>
    <row r="149" spans="2:16" ht="12.75" customHeight="1">
      <c r="B149" s="265"/>
      <c r="D149" s="266"/>
      <c r="E149" s="267"/>
      <c r="F149" s="282"/>
      <c r="G149" s="410"/>
      <c r="H149" s="408"/>
      <c r="I149" s="374"/>
      <c r="J149" s="375"/>
      <c r="K149" s="376"/>
      <c r="L149" s="374"/>
      <c r="M149" s="377"/>
      <c r="N149" s="378"/>
      <c r="O149" s="371"/>
      <c r="P149" s="269"/>
    </row>
    <row r="150" spans="2:16" ht="12.75" customHeight="1">
      <c r="B150" s="265"/>
      <c r="D150" s="266"/>
      <c r="E150" s="267"/>
      <c r="F150" s="267"/>
      <c r="G150" s="411"/>
      <c r="H150" s="412"/>
      <c r="I150" s="381"/>
      <c r="J150" s="382"/>
      <c r="K150" s="383"/>
      <c r="L150" s="381"/>
      <c r="M150" s="384"/>
      <c r="N150" s="385"/>
      <c r="O150" s="371"/>
      <c r="P150" s="269"/>
    </row>
    <row r="151" spans="2:16" ht="12.75" customHeight="1" thickBot="1">
      <c r="B151" s="265"/>
      <c r="D151" s="298"/>
      <c r="E151" s="310"/>
      <c r="F151" s="310"/>
      <c r="G151" s="310"/>
      <c r="H151" s="309"/>
      <c r="I151" s="310"/>
      <c r="J151" s="310"/>
      <c r="K151" s="309"/>
      <c r="L151" s="310"/>
      <c r="M151" s="309"/>
      <c r="N151" s="310"/>
      <c r="O151" s="309"/>
      <c r="P151" s="306"/>
    </row>
    <row r="152" spans="2:16" ht="12.75" customHeight="1" thickBot="1">
      <c r="B152" s="258" t="s">
        <v>104</v>
      </c>
      <c r="D152" s="298"/>
      <c r="E152" s="310"/>
      <c r="F152" s="303" t="s">
        <v>363</v>
      </c>
      <c r="G152" s="300"/>
      <c r="H152" s="433"/>
      <c r="I152" s="303"/>
      <c r="J152" s="303"/>
      <c r="K152" s="309"/>
      <c r="L152" s="310"/>
      <c r="M152" s="309"/>
      <c r="N152" s="310"/>
      <c r="O152" s="309"/>
      <c r="P152" s="306"/>
    </row>
    <row r="153" spans="2:16" ht="12.75" customHeight="1">
      <c r="B153" s="265"/>
      <c r="D153" s="298"/>
      <c r="E153" s="310"/>
      <c r="F153" s="303"/>
      <c r="G153" s="300"/>
      <c r="H153" s="433"/>
      <c r="I153" s="303"/>
      <c r="J153" s="303"/>
      <c r="K153" s="309"/>
      <c r="L153" s="310"/>
      <c r="M153" s="309"/>
      <c r="N153" s="310"/>
      <c r="O153" s="309"/>
      <c r="P153" s="306"/>
    </row>
    <row r="154" spans="2:16" ht="12.75" customHeight="1">
      <c r="B154" s="265"/>
      <c r="D154" s="298"/>
      <c r="E154" s="310"/>
      <c r="F154" s="434" t="s">
        <v>504</v>
      </c>
      <c r="G154" s="300"/>
      <c r="H154" s="433"/>
      <c r="I154" s="303"/>
      <c r="J154" s="303"/>
      <c r="K154" s="309"/>
      <c r="L154" s="310"/>
      <c r="M154" s="309"/>
      <c r="N154" s="310"/>
      <c r="O154" s="309"/>
      <c r="P154" s="306"/>
    </row>
    <row r="155" spans="2:16" ht="12.75" customHeight="1" thickBot="1">
      <c r="B155" s="265"/>
      <c r="D155" s="298"/>
      <c r="E155" s="310"/>
      <c r="F155" s="435"/>
      <c r="G155" s="300"/>
      <c r="H155" s="433"/>
      <c r="I155" s="303"/>
      <c r="J155" s="303"/>
      <c r="K155" s="309"/>
      <c r="L155" s="310"/>
      <c r="M155" s="309"/>
      <c r="N155" s="310"/>
      <c r="O155" s="309"/>
      <c r="P155" s="306"/>
    </row>
    <row r="156" spans="2:16" ht="12.75" customHeight="1" thickBot="1">
      <c r="B156" s="265"/>
      <c r="D156" s="298"/>
      <c r="E156" s="310"/>
      <c r="F156" s="327" t="s">
        <v>283</v>
      </c>
      <c r="G156" s="300"/>
      <c r="H156" s="436">
        <v>36</v>
      </c>
      <c r="I156" s="310" t="s">
        <v>259</v>
      </c>
      <c r="J156" s="303"/>
      <c r="K156" s="437"/>
      <c r="L156" s="310"/>
      <c r="M156" s="309"/>
      <c r="N156" s="310"/>
      <c r="O156" s="309"/>
      <c r="P156" s="306"/>
    </row>
    <row r="157" spans="2:16" ht="12.75" customHeight="1" thickBot="1">
      <c r="B157" s="265"/>
      <c r="D157" s="298"/>
      <c r="E157" s="310"/>
      <c r="F157" s="327" t="s">
        <v>284</v>
      </c>
      <c r="G157" s="300"/>
      <c r="H157" s="436">
        <v>45</v>
      </c>
      <c r="I157" s="310" t="s">
        <v>285</v>
      </c>
      <c r="J157" s="327"/>
      <c r="K157" s="309"/>
      <c r="L157" s="310"/>
      <c r="M157" s="309"/>
      <c r="N157" s="310"/>
      <c r="O157" s="309"/>
      <c r="P157" s="306"/>
    </row>
    <row r="158" spans="2:16" ht="12.75" customHeight="1">
      <c r="B158" s="265"/>
      <c r="D158" s="298"/>
      <c r="E158" s="310"/>
      <c r="F158" s="327"/>
      <c r="G158" s="300"/>
      <c r="H158" s="438"/>
      <c r="I158" s="310"/>
      <c r="J158" s="327"/>
      <c r="K158" s="309"/>
      <c r="L158" s="310"/>
      <c r="M158" s="309"/>
      <c r="N158" s="310"/>
      <c r="O158" s="309"/>
      <c r="P158" s="306"/>
    </row>
    <row r="159" spans="2:16" ht="12.75" customHeight="1">
      <c r="B159" s="265"/>
      <c r="D159" s="298"/>
      <c r="E159" s="310"/>
      <c r="F159" s="327" t="s">
        <v>297</v>
      </c>
      <c r="G159" s="300"/>
      <c r="H159" s="438"/>
      <c r="I159" s="310"/>
      <c r="J159" s="327"/>
      <c r="K159" s="309"/>
      <c r="L159" s="310"/>
      <c r="M159" s="309"/>
      <c r="N159" s="310"/>
      <c r="O159" s="309"/>
      <c r="P159" s="306"/>
    </row>
    <row r="160" spans="2:16" ht="12.75" customHeight="1">
      <c r="B160" s="265"/>
      <c r="D160" s="298"/>
      <c r="E160" s="310"/>
      <c r="F160" s="310"/>
      <c r="G160" s="327"/>
      <c r="H160" s="439"/>
      <c r="I160" s="327"/>
      <c r="J160" s="327"/>
      <c r="K160" s="309"/>
      <c r="L160" s="310"/>
      <c r="M160" s="309"/>
      <c r="N160" s="310"/>
      <c r="O160" s="309"/>
      <c r="P160" s="306"/>
    </row>
    <row r="161" spans="2:16" ht="40.5" customHeight="1" thickBot="1">
      <c r="B161" s="265"/>
      <c r="D161" s="298"/>
      <c r="E161" s="310"/>
      <c r="F161" s="440" t="s">
        <v>286</v>
      </c>
      <c r="G161" s="300"/>
      <c r="H161" s="441" t="s">
        <v>296</v>
      </c>
      <c r="I161" s="442"/>
      <c r="J161" s="443"/>
      <c r="K161" s="441" t="s">
        <v>287</v>
      </c>
      <c r="L161" s="444"/>
      <c r="M161" s="441" t="s">
        <v>299</v>
      </c>
      <c r="N161" s="445"/>
      <c r="O161" s="446" t="s">
        <v>351</v>
      </c>
      <c r="P161" s="306"/>
    </row>
    <row r="162" spans="2:16" ht="13.5" thickBot="1">
      <c r="B162" s="265"/>
      <c r="D162" s="298"/>
      <c r="E162" s="310"/>
      <c r="F162" s="310"/>
      <c r="G162" s="327" t="s">
        <v>288</v>
      </c>
      <c r="H162" s="447">
        <v>0</v>
      </c>
      <c r="I162" s="327"/>
      <c r="J162" s="327"/>
      <c r="K162" s="448">
        <v>0</v>
      </c>
      <c r="L162" s="310"/>
      <c r="M162" s="617">
        <f>K162/(H156*H157)</f>
        <v>0</v>
      </c>
      <c r="N162" s="310"/>
      <c r="O162" s="449">
        <v>0</v>
      </c>
      <c r="P162" s="306"/>
    </row>
    <row r="163" spans="2:16" ht="12.75" customHeight="1" thickBot="1">
      <c r="B163" s="265"/>
      <c r="D163" s="298"/>
      <c r="E163" s="310"/>
      <c r="F163" s="310"/>
      <c r="G163" s="327" t="s">
        <v>289</v>
      </c>
      <c r="H163" s="447">
        <v>0</v>
      </c>
      <c r="I163" s="327"/>
      <c r="J163" s="327"/>
      <c r="K163" s="448">
        <v>0</v>
      </c>
      <c r="L163" s="310"/>
      <c r="M163" s="617">
        <f>K163/(H156*H157)</f>
        <v>0</v>
      </c>
      <c r="N163" s="310"/>
      <c r="O163" s="449">
        <v>0</v>
      </c>
      <c r="P163" s="306"/>
    </row>
    <row r="164" spans="2:16" ht="12.75" customHeight="1" thickBot="1">
      <c r="B164" s="265"/>
      <c r="D164" s="298"/>
      <c r="E164" s="310"/>
      <c r="F164" s="310"/>
      <c r="G164" s="327" t="s">
        <v>290</v>
      </c>
      <c r="H164" s="447">
        <v>0</v>
      </c>
      <c r="I164" s="327"/>
      <c r="J164" s="327"/>
      <c r="K164" s="448">
        <v>0</v>
      </c>
      <c r="L164" s="310"/>
      <c r="M164" s="617">
        <f>K164/(H156*H157)</f>
        <v>0</v>
      </c>
      <c r="N164" s="310"/>
      <c r="O164" s="449">
        <v>0</v>
      </c>
      <c r="P164" s="306"/>
    </row>
    <row r="165" spans="2:16" ht="12.75" customHeight="1" thickBot="1">
      <c r="B165" s="265"/>
      <c r="D165" s="298"/>
      <c r="E165" s="310"/>
      <c r="F165" s="310"/>
      <c r="G165" s="327" t="s">
        <v>291</v>
      </c>
      <c r="H165" s="447">
        <v>0</v>
      </c>
      <c r="I165" s="327"/>
      <c r="J165" s="327"/>
      <c r="K165" s="321">
        <v>0</v>
      </c>
      <c r="L165" s="310"/>
      <c r="M165" s="613">
        <f>K165/(H156*H157)</f>
        <v>0</v>
      </c>
      <c r="N165" s="310"/>
      <c r="O165" s="286">
        <v>0</v>
      </c>
      <c r="P165" s="306"/>
    </row>
    <row r="166" spans="2:16" ht="12.75" customHeight="1" thickBot="1">
      <c r="B166" s="265"/>
      <c r="D166" s="298"/>
      <c r="E166" s="310"/>
      <c r="F166" s="310"/>
      <c r="G166" s="327" t="s">
        <v>292</v>
      </c>
      <c r="H166" s="447">
        <v>0</v>
      </c>
      <c r="I166" s="327"/>
      <c r="J166" s="327"/>
      <c r="K166" s="344">
        <v>0</v>
      </c>
      <c r="L166" s="310"/>
      <c r="M166" s="618">
        <f>K166/(H156*H157)</f>
        <v>0</v>
      </c>
      <c r="N166" s="310"/>
      <c r="O166" s="286">
        <v>0</v>
      </c>
      <c r="P166" s="306"/>
    </row>
    <row r="167" spans="2:16" ht="12.75" customHeight="1" thickBot="1">
      <c r="B167" s="265"/>
      <c r="D167" s="298"/>
      <c r="E167" s="310"/>
      <c r="F167" s="310"/>
      <c r="G167" s="327" t="s">
        <v>293</v>
      </c>
      <c r="H167" s="447">
        <v>0</v>
      </c>
      <c r="I167" s="327"/>
      <c r="J167" s="327"/>
      <c r="K167" s="344">
        <v>0</v>
      </c>
      <c r="L167" s="310"/>
      <c r="M167" s="618">
        <f>K167/(H156*H157)</f>
        <v>0</v>
      </c>
      <c r="N167" s="310"/>
      <c r="O167" s="450">
        <v>0</v>
      </c>
      <c r="P167" s="306"/>
    </row>
    <row r="168" spans="2:16" ht="12.75" customHeight="1" thickBot="1">
      <c r="B168" s="265"/>
      <c r="D168" s="298"/>
      <c r="E168" s="310"/>
      <c r="F168" s="310"/>
      <c r="G168" s="327" t="s">
        <v>335</v>
      </c>
      <c r="H168" s="447">
        <v>0</v>
      </c>
      <c r="I168" s="327"/>
      <c r="J168" s="327"/>
      <c r="K168" s="344">
        <v>0</v>
      </c>
      <c r="L168" s="310"/>
      <c r="M168" s="618">
        <f>K168/(H156*H157)</f>
        <v>0</v>
      </c>
      <c r="N168" s="310"/>
      <c r="O168" s="450">
        <v>0</v>
      </c>
      <c r="P168" s="306"/>
    </row>
    <row r="169" spans="2:16" ht="12.75" customHeight="1" thickBot="1">
      <c r="B169" s="265"/>
      <c r="D169" s="298"/>
      <c r="E169" s="310"/>
      <c r="F169" s="310"/>
      <c r="G169" s="300"/>
      <c r="H169" s="451"/>
      <c r="I169" s="452"/>
      <c r="J169" s="327"/>
      <c r="K169" s="305"/>
      <c r="L169" s="302"/>
      <c r="M169" s="305"/>
      <c r="N169" s="302"/>
      <c r="O169" s="619">
        <f>SUM(O162:O168)</f>
        <v>0</v>
      </c>
      <c r="P169" s="306"/>
    </row>
    <row r="170" spans="2:16" ht="12.75" customHeight="1" thickBot="1">
      <c r="B170" s="265"/>
      <c r="D170" s="298"/>
      <c r="E170" s="310"/>
      <c r="F170" s="327"/>
      <c r="G170" s="300"/>
      <c r="H170" s="451"/>
      <c r="I170" s="452"/>
      <c r="J170" s="327"/>
      <c r="K170" s="305"/>
      <c r="L170" s="302"/>
      <c r="M170" s="305"/>
      <c r="N170" s="302"/>
      <c r="O170" s="305"/>
      <c r="P170" s="306"/>
    </row>
    <row r="171" spans="2:16" ht="12.75" customHeight="1" thickBot="1">
      <c r="B171" s="265"/>
      <c r="D171" s="298"/>
      <c r="E171" s="310"/>
      <c r="F171" s="327" t="s">
        <v>487</v>
      </c>
      <c r="G171" s="300"/>
      <c r="H171" s="615">
        <f>(M162*O162*H162)+(O163*M163*H163)+(O164*M164*H164)+(O165*M165*H165)+(O166*M166*H166)+(O167*M167*H167)+(H168*M168*O168)</f>
        <v>0</v>
      </c>
      <c r="I171" s="452"/>
      <c r="J171" s="327"/>
      <c r="K171" s="305"/>
      <c r="L171" s="302"/>
      <c r="M171" s="305"/>
      <c r="N171" s="302"/>
      <c r="O171" s="305"/>
      <c r="P171" s="306"/>
    </row>
    <row r="172" spans="2:16" ht="13.5" thickBot="1">
      <c r="B172" s="265"/>
      <c r="D172" s="298"/>
      <c r="E172" s="310"/>
      <c r="F172" s="327"/>
      <c r="G172" s="300"/>
      <c r="H172" s="451"/>
      <c r="I172" s="452"/>
      <c r="J172" s="327"/>
      <c r="K172" s="305"/>
      <c r="L172" s="302"/>
      <c r="M172" s="305"/>
      <c r="N172" s="302"/>
      <c r="O172" s="305"/>
      <c r="P172" s="306"/>
    </row>
    <row r="173" spans="2:16" ht="12.75" customHeight="1" thickBot="1">
      <c r="B173" s="265"/>
      <c r="D173" s="298"/>
      <c r="E173" s="310"/>
      <c r="F173" s="327" t="s">
        <v>294</v>
      </c>
      <c r="G173" s="300"/>
      <c r="H173" s="321">
        <v>0</v>
      </c>
      <c r="I173" s="302"/>
      <c r="J173" s="327"/>
      <c r="K173" s="453"/>
      <c r="L173" s="310"/>
      <c r="M173" s="305"/>
      <c r="N173" s="310"/>
      <c r="O173" s="309"/>
      <c r="P173" s="306"/>
    </row>
    <row r="174" spans="2:16" ht="13.5" thickBot="1">
      <c r="B174" s="265"/>
      <c r="D174" s="298"/>
      <c r="E174" s="310"/>
      <c r="F174" s="327"/>
      <c r="G174" s="300"/>
      <c r="H174" s="305"/>
      <c r="I174" s="302"/>
      <c r="J174" s="327"/>
      <c r="K174" s="453"/>
      <c r="L174" s="310"/>
      <c r="M174" s="309"/>
      <c r="N174" s="310"/>
      <c r="O174" s="309"/>
      <c r="P174" s="306"/>
    </row>
    <row r="175" spans="2:16" ht="12.75" customHeight="1" thickBot="1">
      <c r="B175" s="265"/>
      <c r="D175" s="298"/>
      <c r="E175" s="310"/>
      <c r="F175" s="303" t="s">
        <v>342</v>
      </c>
      <c r="G175" s="300"/>
      <c r="H175" s="610">
        <f>H171+(O169*H173)</f>
        <v>0</v>
      </c>
      <c r="I175" s="302"/>
      <c r="J175" s="327"/>
      <c r="K175" s="309"/>
      <c r="L175" s="302"/>
      <c r="M175" s="305"/>
      <c r="N175" s="302"/>
      <c r="O175" s="305"/>
      <c r="P175" s="306"/>
    </row>
    <row r="176" spans="2:16" ht="12.75" customHeight="1">
      <c r="B176" s="265"/>
      <c r="D176" s="298"/>
      <c r="E176" s="310"/>
      <c r="F176" s="310"/>
      <c r="G176" s="310"/>
      <c r="H176" s="309"/>
      <c r="I176" s="310"/>
      <c r="J176" s="310"/>
      <c r="K176" s="309"/>
      <c r="L176" s="310"/>
      <c r="M176" s="309"/>
      <c r="N176" s="310"/>
      <c r="O176" s="309"/>
      <c r="P176" s="306"/>
    </row>
    <row r="177" spans="2:16" ht="12.75" customHeight="1" thickBot="1">
      <c r="B177" s="265"/>
      <c r="D177" s="266"/>
      <c r="E177" s="267"/>
      <c r="F177" s="267"/>
      <c r="G177" s="267"/>
      <c r="H177" s="268"/>
      <c r="I177" s="267"/>
      <c r="J177" s="267"/>
      <c r="K177" s="268"/>
      <c r="L177" s="267"/>
      <c r="M177" s="268"/>
      <c r="N177" s="267"/>
      <c r="O177" s="268"/>
      <c r="P177" s="269"/>
    </row>
    <row r="178" spans="2:16" ht="12.75" customHeight="1" thickBot="1">
      <c r="B178" s="258" t="s">
        <v>104</v>
      </c>
      <c r="D178" s="266"/>
      <c r="E178" s="267"/>
      <c r="F178" s="311" t="s">
        <v>383</v>
      </c>
      <c r="G178" s="272"/>
      <c r="H178" s="268"/>
      <c r="I178" s="329"/>
      <c r="J178" s="311"/>
      <c r="K178" s="268"/>
      <c r="L178" s="329"/>
      <c r="M178" s="328"/>
      <c r="N178" s="329"/>
      <c r="O178" s="328"/>
      <c r="P178" s="269"/>
    </row>
    <row r="179" spans="2:16" ht="12.75" customHeight="1" thickBot="1">
      <c r="B179" s="265"/>
      <c r="D179" s="266"/>
      <c r="E179" s="267"/>
      <c r="F179" s="311"/>
      <c r="G179" s="272"/>
      <c r="H179" s="328"/>
      <c r="I179" s="329"/>
      <c r="J179" s="311"/>
      <c r="K179" s="268"/>
      <c r="L179" s="329"/>
      <c r="M179" s="328"/>
      <c r="N179" s="329"/>
      <c r="O179" s="328"/>
      <c r="P179" s="269"/>
    </row>
    <row r="180" spans="2:16" ht="12.75" customHeight="1" thickBot="1">
      <c r="B180" s="265"/>
      <c r="D180" s="266"/>
      <c r="E180" s="267"/>
      <c r="F180" s="331" t="s">
        <v>315</v>
      </c>
      <c r="G180" s="272"/>
      <c r="H180" s="321">
        <v>0</v>
      </c>
      <c r="I180" s="329"/>
      <c r="J180" s="311"/>
      <c r="K180" s="268"/>
      <c r="L180" s="329"/>
      <c r="M180" s="328"/>
      <c r="N180" s="329"/>
      <c r="O180" s="328"/>
      <c r="P180" s="269"/>
    </row>
    <row r="181" spans="2:16" ht="12.75" customHeight="1" thickBot="1">
      <c r="B181" s="265"/>
      <c r="D181" s="266"/>
      <c r="E181" s="267"/>
      <c r="F181" s="331" t="s">
        <v>488</v>
      </c>
      <c r="G181" s="272"/>
      <c r="H181" s="321">
        <v>0</v>
      </c>
      <c r="I181" s="329"/>
      <c r="J181" s="311"/>
      <c r="K181" s="268"/>
      <c r="L181" s="329"/>
      <c r="M181" s="328"/>
      <c r="N181" s="329"/>
      <c r="O181" s="328"/>
      <c r="P181" s="269"/>
    </row>
    <row r="182" spans="2:16" ht="12.75" customHeight="1" thickBot="1">
      <c r="B182" s="265"/>
      <c r="D182" s="266"/>
      <c r="E182" s="267"/>
      <c r="F182" s="331" t="s">
        <v>350</v>
      </c>
      <c r="G182" s="272"/>
      <c r="H182" s="344">
        <v>0</v>
      </c>
      <c r="I182" s="329"/>
      <c r="J182" s="311"/>
      <c r="K182" s="268"/>
      <c r="L182" s="329"/>
      <c r="M182" s="328"/>
      <c r="N182" s="329"/>
      <c r="O182" s="328"/>
      <c r="P182" s="269"/>
    </row>
    <row r="183" spans="2:16" ht="12.75" customHeight="1" thickBot="1">
      <c r="B183" s="265"/>
      <c r="D183" s="266"/>
      <c r="E183" s="267"/>
      <c r="F183" s="331" t="s">
        <v>371</v>
      </c>
      <c r="G183" s="272"/>
      <c r="H183" s="344">
        <v>0</v>
      </c>
      <c r="I183" s="329"/>
      <c r="J183" s="311"/>
      <c r="K183" s="268"/>
      <c r="L183" s="329"/>
      <c r="M183" s="328"/>
      <c r="N183" s="329"/>
      <c r="O183" s="328"/>
      <c r="P183" s="269"/>
    </row>
    <row r="184" spans="2:16" ht="12.75" customHeight="1" thickBot="1">
      <c r="B184" s="265"/>
      <c r="D184" s="266"/>
      <c r="E184" s="267"/>
      <c r="F184" s="331" t="s">
        <v>314</v>
      </c>
      <c r="G184" s="272"/>
      <c r="H184" s="321">
        <v>0</v>
      </c>
      <c r="I184" s="329"/>
      <c r="J184" s="311"/>
      <c r="K184" s="268"/>
      <c r="L184" s="329"/>
      <c r="M184" s="328"/>
      <c r="N184" s="329"/>
      <c r="O184" s="328"/>
      <c r="P184" s="269"/>
    </row>
    <row r="185" spans="2:16" ht="12.75" customHeight="1" thickBot="1">
      <c r="B185" s="265"/>
      <c r="D185" s="266"/>
      <c r="E185" s="267"/>
      <c r="F185" s="311" t="s">
        <v>312</v>
      </c>
      <c r="G185" s="272"/>
      <c r="H185" s="610">
        <f>H180+H181+H182+H183+H184</f>
        <v>0</v>
      </c>
      <c r="I185" s="329"/>
      <c r="J185" s="311"/>
      <c r="K185" s="268"/>
      <c r="L185" s="329"/>
      <c r="M185" s="328"/>
      <c r="N185" s="329"/>
      <c r="O185" s="328"/>
      <c r="P185" s="269"/>
    </row>
    <row r="186" spans="2:16" ht="12.75" customHeight="1">
      <c r="B186" s="265"/>
      <c r="D186" s="266"/>
      <c r="E186" s="267"/>
      <c r="F186" s="267"/>
      <c r="G186" s="311"/>
      <c r="H186" s="328"/>
      <c r="I186" s="329"/>
      <c r="J186" s="311"/>
      <c r="K186" s="268"/>
      <c r="L186" s="329"/>
      <c r="M186" s="328"/>
      <c r="N186" s="329"/>
      <c r="O186" s="328"/>
      <c r="P186" s="269"/>
    </row>
    <row r="187" spans="2:16" ht="12.75" customHeight="1" thickBot="1">
      <c r="B187" s="265"/>
      <c r="D187" s="298"/>
      <c r="E187" s="310"/>
      <c r="F187" s="310"/>
      <c r="G187" s="303"/>
      <c r="H187" s="305"/>
      <c r="I187" s="302"/>
      <c r="J187" s="303"/>
      <c r="K187" s="309"/>
      <c r="L187" s="302"/>
      <c r="M187" s="305"/>
      <c r="N187" s="302"/>
      <c r="O187" s="305"/>
      <c r="P187" s="306"/>
    </row>
    <row r="188" spans="2:16" ht="12.75" customHeight="1" thickBot="1">
      <c r="B188" s="258" t="s">
        <v>104</v>
      </c>
      <c r="D188" s="298"/>
      <c r="E188" s="310"/>
      <c r="F188" s="303" t="s">
        <v>343</v>
      </c>
      <c r="G188" s="300"/>
      <c r="H188" s="305"/>
      <c r="I188" s="302"/>
      <c r="J188" s="303"/>
      <c r="K188" s="309"/>
      <c r="L188" s="302"/>
      <c r="M188" s="305"/>
      <c r="N188" s="302"/>
      <c r="O188" s="305"/>
      <c r="P188" s="306"/>
    </row>
    <row r="189" spans="2:16" ht="24" customHeight="1" thickBot="1">
      <c r="B189" s="265"/>
      <c r="D189" s="298"/>
      <c r="E189" s="310"/>
      <c r="F189" s="310"/>
      <c r="G189" s="310"/>
      <c r="H189" s="454" t="s">
        <v>349</v>
      </c>
      <c r="I189" s="302"/>
      <c r="J189" s="310"/>
      <c r="K189" s="455" t="s">
        <v>298</v>
      </c>
      <c r="L189" s="302"/>
      <c r="M189" s="454" t="s">
        <v>312</v>
      </c>
      <c r="N189" s="302"/>
      <c r="O189" s="305"/>
      <c r="P189" s="306"/>
    </row>
    <row r="190" spans="2:16" ht="12.75" customHeight="1" thickBot="1">
      <c r="B190" s="265"/>
      <c r="D190" s="298"/>
      <c r="E190" s="310"/>
      <c r="F190" s="310" t="s">
        <v>344</v>
      </c>
      <c r="G190" s="300"/>
      <c r="H190" s="321">
        <v>0</v>
      </c>
      <c r="I190" s="302"/>
      <c r="J190" s="310"/>
      <c r="K190" s="456">
        <v>0</v>
      </c>
      <c r="L190" s="302"/>
      <c r="M190" s="617">
        <f>H190*K190</f>
        <v>0</v>
      </c>
      <c r="N190" s="302"/>
      <c r="O190" s="305"/>
      <c r="P190" s="306"/>
    </row>
    <row r="191" spans="2:16" ht="12.75" customHeight="1" thickBot="1">
      <c r="B191" s="265"/>
      <c r="D191" s="298"/>
      <c r="E191" s="310"/>
      <c r="F191" s="310" t="s">
        <v>345</v>
      </c>
      <c r="G191" s="300"/>
      <c r="H191" s="321">
        <v>0</v>
      </c>
      <c r="I191" s="302"/>
      <c r="J191" s="310"/>
      <c r="K191" s="457">
        <v>0</v>
      </c>
      <c r="L191" s="302"/>
      <c r="M191" s="617">
        <f>H191*K191</f>
        <v>0</v>
      </c>
      <c r="N191" s="302"/>
      <c r="O191" s="305"/>
      <c r="P191" s="306"/>
    </row>
    <row r="192" spans="2:16" ht="12.75" customHeight="1" thickBot="1">
      <c r="B192" s="265"/>
      <c r="D192" s="298"/>
      <c r="E192" s="310"/>
      <c r="F192" s="310" t="s">
        <v>346</v>
      </c>
      <c r="G192" s="300"/>
      <c r="H192" s="321">
        <v>0</v>
      </c>
      <c r="I192" s="302"/>
      <c r="J192" s="310"/>
      <c r="K192" s="458">
        <v>0</v>
      </c>
      <c r="L192" s="302"/>
      <c r="M192" s="613">
        <f>H192*K192</f>
        <v>0</v>
      </c>
      <c r="N192" s="302"/>
      <c r="O192" s="305"/>
      <c r="P192" s="306"/>
    </row>
    <row r="193" spans="2:16" ht="12.75" customHeight="1" thickBot="1">
      <c r="B193" s="265"/>
      <c r="D193" s="298"/>
      <c r="E193" s="310"/>
      <c r="F193" s="310" t="s">
        <v>347</v>
      </c>
      <c r="G193" s="300"/>
      <c r="H193" s="321">
        <v>0</v>
      </c>
      <c r="I193" s="302"/>
      <c r="J193" s="310"/>
      <c r="K193" s="458">
        <v>0</v>
      </c>
      <c r="L193" s="302"/>
      <c r="M193" s="618">
        <f>H193*K193</f>
        <v>0</v>
      </c>
      <c r="N193" s="302"/>
      <c r="O193" s="305"/>
      <c r="P193" s="306"/>
    </row>
    <row r="194" spans="2:16" ht="12.75" customHeight="1" thickBot="1">
      <c r="B194" s="265"/>
      <c r="D194" s="298"/>
      <c r="E194" s="310"/>
      <c r="F194" s="310" t="s">
        <v>348</v>
      </c>
      <c r="G194" s="300"/>
      <c r="H194" s="321">
        <v>0</v>
      </c>
      <c r="I194" s="302"/>
      <c r="J194" s="310"/>
      <c r="K194" s="458">
        <v>0</v>
      </c>
      <c r="L194" s="302"/>
      <c r="M194" s="618">
        <f>H194*K194</f>
        <v>0</v>
      </c>
      <c r="N194" s="302"/>
      <c r="O194" s="305"/>
      <c r="P194" s="306"/>
    </row>
    <row r="195" spans="2:16" ht="12.75" customHeight="1" thickBot="1">
      <c r="B195" s="265"/>
      <c r="D195" s="298"/>
      <c r="E195" s="310"/>
      <c r="F195" s="303" t="s">
        <v>342</v>
      </c>
      <c r="G195" s="300"/>
      <c r="H195" s="309"/>
      <c r="I195" s="302"/>
      <c r="J195" s="310"/>
      <c r="K195" s="309"/>
      <c r="L195" s="302"/>
      <c r="M195" s="610">
        <f>SUM(M190:M194)</f>
        <v>0</v>
      </c>
      <c r="N195" s="302"/>
      <c r="O195" s="305"/>
      <c r="P195" s="306"/>
    </row>
    <row r="196" spans="2:16" ht="12.75" customHeight="1" thickBot="1">
      <c r="B196" s="265"/>
      <c r="D196" s="459"/>
      <c r="E196" s="460"/>
      <c r="F196" s="460"/>
      <c r="G196" s="460"/>
      <c r="H196" s="461"/>
      <c r="I196" s="460"/>
      <c r="J196" s="460"/>
      <c r="K196" s="462"/>
      <c r="L196" s="463"/>
      <c r="M196" s="462"/>
      <c r="N196" s="463"/>
      <c r="O196" s="462"/>
      <c r="P196" s="464"/>
    </row>
    <row r="197" spans="2:16" ht="13.5" thickBot="1">
      <c r="B197" s="265"/>
      <c r="D197" s="465"/>
      <c r="E197" s="250"/>
      <c r="F197" s="250"/>
      <c r="G197" s="250"/>
      <c r="H197" s="252"/>
      <c r="I197" s="250"/>
      <c r="J197" s="250"/>
      <c r="K197" s="252"/>
      <c r="L197" s="250"/>
      <c r="M197" s="252"/>
      <c r="N197" s="250"/>
      <c r="O197" s="252"/>
      <c r="P197" s="466"/>
    </row>
    <row r="198" spans="2:16" ht="16.5" thickBot="1">
      <c r="B198" s="265"/>
      <c r="D198" s="465"/>
      <c r="E198" s="250"/>
      <c r="F198" s="250"/>
      <c r="G198" s="467" t="s">
        <v>266</v>
      </c>
      <c r="H198" s="620">
        <f>K34+H35+H50+K56+H57+K61+H62+H69+H80+K81+H107+H131+H120+H141+H148+H175+H185+M195</f>
        <v>0</v>
      </c>
      <c r="I198" s="468"/>
      <c r="J198" s="467"/>
      <c r="K198" s="252"/>
      <c r="L198" s="468"/>
      <c r="M198" s="469"/>
      <c r="N198" s="468"/>
      <c r="O198" s="469"/>
      <c r="P198" s="466"/>
    </row>
    <row r="199" spans="2:16" ht="12.75" customHeight="1" thickBot="1">
      <c r="B199" s="265"/>
      <c r="D199" s="470"/>
      <c r="E199" s="471"/>
      <c r="F199" s="471"/>
      <c r="G199" s="471"/>
      <c r="H199" s="472"/>
      <c r="I199" s="471"/>
      <c r="J199" s="471"/>
      <c r="K199" s="472"/>
      <c r="L199" s="471"/>
      <c r="M199" s="472"/>
      <c r="N199" s="471"/>
      <c r="O199" s="472"/>
      <c r="P199" s="473"/>
    </row>
    <row r="200" spans="2:17" ht="12.75" customHeight="1">
      <c r="B200" s="265"/>
      <c r="O200" s="252"/>
      <c r="P200" s="250"/>
      <c r="Q200" s="250"/>
    </row>
    <row r="201" spans="2:17" ht="13.5" thickBot="1">
      <c r="B201" s="265"/>
      <c r="O201" s="252"/>
      <c r="P201" s="250"/>
      <c r="Q201" s="250"/>
    </row>
    <row r="202" spans="2:16" ht="18.75" thickBot="1">
      <c r="B202" s="258" t="s">
        <v>104</v>
      </c>
      <c r="D202" s="293"/>
      <c r="E202" s="262"/>
      <c r="F202" s="262"/>
      <c r="G202" s="260" t="s">
        <v>268</v>
      </c>
      <c r="H202" s="474"/>
      <c r="I202" s="260"/>
      <c r="J202" s="260"/>
      <c r="K202" s="263"/>
      <c r="L202" s="262"/>
      <c r="M202" s="263"/>
      <c r="N202" s="262"/>
      <c r="O202" s="263"/>
      <c r="P202" s="264"/>
    </row>
    <row r="203" spans="2:16" ht="13.5" thickBot="1">
      <c r="B203" s="265"/>
      <c r="D203" s="294"/>
      <c r="E203" s="295"/>
      <c r="F203" s="295"/>
      <c r="G203" s="295"/>
      <c r="H203" s="296"/>
      <c r="I203" s="295"/>
      <c r="J203" s="295"/>
      <c r="K203" s="296"/>
      <c r="L203" s="295"/>
      <c r="M203" s="296"/>
      <c r="N203" s="295"/>
      <c r="O203" s="296"/>
      <c r="P203" s="297"/>
    </row>
    <row r="204" spans="2:16" ht="13.5" thickBot="1">
      <c r="B204" s="258" t="s">
        <v>104</v>
      </c>
      <c r="D204" s="298"/>
      <c r="E204" s="310"/>
      <c r="F204" s="475" t="s">
        <v>336</v>
      </c>
      <c r="G204" s="300"/>
      <c r="H204" s="433"/>
      <c r="I204" s="303"/>
      <c r="J204" s="303"/>
      <c r="K204" s="309"/>
      <c r="L204" s="310"/>
      <c r="M204" s="309"/>
      <c r="N204" s="310"/>
      <c r="O204" s="309"/>
      <c r="P204" s="306"/>
    </row>
    <row r="205" spans="2:16" ht="13.5" thickBot="1">
      <c r="B205" s="265"/>
      <c r="D205" s="298"/>
      <c r="E205" s="310"/>
      <c r="F205" s="310"/>
      <c r="G205" s="300"/>
      <c r="H205" s="309"/>
      <c r="I205" s="310"/>
      <c r="J205" s="310"/>
      <c r="K205" s="309"/>
      <c r="L205" s="310"/>
      <c r="M205" s="309"/>
      <c r="N205" s="310"/>
      <c r="O205" s="309"/>
      <c r="P205" s="306"/>
    </row>
    <row r="206" spans="2:16" ht="13.5" thickBot="1">
      <c r="B206" s="265"/>
      <c r="D206" s="298"/>
      <c r="E206" s="310"/>
      <c r="F206" s="310" t="s">
        <v>385</v>
      </c>
      <c r="G206" s="300"/>
      <c r="H206" s="286">
        <v>0</v>
      </c>
      <c r="I206" s="310" t="s">
        <v>264</v>
      </c>
      <c r="J206" s="310"/>
      <c r="K206" s="309"/>
      <c r="L206" s="310"/>
      <c r="M206" s="309"/>
      <c r="N206" s="310"/>
      <c r="O206" s="309"/>
      <c r="P206" s="306"/>
    </row>
    <row r="207" spans="2:16" ht="13.5" thickBot="1">
      <c r="B207" s="265"/>
      <c r="D207" s="298"/>
      <c r="E207" s="310"/>
      <c r="F207" s="327" t="s">
        <v>386</v>
      </c>
      <c r="G207" s="476"/>
      <c r="H207" s="447">
        <v>0</v>
      </c>
      <c r="I207" s="327" t="s">
        <v>264</v>
      </c>
      <c r="J207" s="310"/>
      <c r="K207" s="309"/>
      <c r="L207" s="310"/>
      <c r="M207" s="309"/>
      <c r="N207" s="310"/>
      <c r="O207" s="309"/>
      <c r="P207" s="306"/>
    </row>
    <row r="208" spans="2:16" ht="12.75">
      <c r="B208" s="265"/>
      <c r="D208" s="298"/>
      <c r="E208" s="310"/>
      <c r="F208" s="327"/>
      <c r="G208" s="476"/>
      <c r="H208" s="439"/>
      <c r="I208" s="327"/>
      <c r="J208" s="310"/>
      <c r="K208" s="309"/>
      <c r="L208" s="310"/>
      <c r="M208" s="309"/>
      <c r="N208" s="310"/>
      <c r="O208" s="309"/>
      <c r="P208" s="306"/>
    </row>
    <row r="209" spans="2:16" ht="12.75">
      <c r="B209" s="265"/>
      <c r="D209" s="298"/>
      <c r="E209" s="310"/>
      <c r="F209" s="477" t="s">
        <v>412</v>
      </c>
      <c r="G209" s="478"/>
      <c r="H209" s="479">
        <v>0</v>
      </c>
      <c r="I209" s="480" t="s">
        <v>264</v>
      </c>
      <c r="J209" s="310"/>
      <c r="K209" s="309"/>
      <c r="L209" s="310"/>
      <c r="M209" s="309"/>
      <c r="N209" s="310"/>
      <c r="O209" s="309"/>
      <c r="P209" s="306"/>
    </row>
    <row r="210" spans="2:16" ht="12.75">
      <c r="B210" s="265"/>
      <c r="D210" s="298"/>
      <c r="E210" s="310"/>
      <c r="F210" s="477" t="s">
        <v>413</v>
      </c>
      <c r="G210" s="481"/>
      <c r="H210" s="479">
        <v>0</v>
      </c>
      <c r="I210" s="480" t="s">
        <v>264</v>
      </c>
      <c r="J210" s="310"/>
      <c r="K210" s="309"/>
      <c r="L210" s="310"/>
      <c r="M210" s="309"/>
      <c r="N210" s="310"/>
      <c r="O210" s="309"/>
      <c r="P210" s="306"/>
    </row>
    <row r="211" spans="2:16" ht="13.5" thickBot="1">
      <c r="B211" s="265"/>
      <c r="D211" s="298"/>
      <c r="E211" s="310"/>
      <c r="F211" s="310"/>
      <c r="G211" s="300"/>
      <c r="H211" s="309"/>
      <c r="I211" s="310"/>
      <c r="J211" s="310"/>
      <c r="K211" s="309"/>
      <c r="L211" s="310"/>
      <c r="M211" s="309"/>
      <c r="N211" s="310"/>
      <c r="O211" s="309"/>
      <c r="P211" s="306"/>
    </row>
    <row r="212" spans="2:26" ht="13.5" thickBot="1">
      <c r="B212" s="265"/>
      <c r="D212" s="298"/>
      <c r="E212" s="310"/>
      <c r="F212" s="310" t="s">
        <v>260</v>
      </c>
      <c r="G212" s="300"/>
      <c r="H212" s="286">
        <v>0</v>
      </c>
      <c r="I212" s="310" t="s">
        <v>259</v>
      </c>
      <c r="J212" s="310"/>
      <c r="K212" s="309"/>
      <c r="L212" s="310"/>
      <c r="M212" s="309"/>
      <c r="N212" s="310"/>
      <c r="O212" s="309"/>
      <c r="P212" s="306"/>
      <c r="U212" s="482"/>
      <c r="V212" s="482"/>
      <c r="W212" s="482"/>
      <c r="X212" s="482"/>
      <c r="Y212" s="482"/>
      <c r="Z212" s="482"/>
    </row>
    <row r="213" spans="2:26" ht="13.5" thickBot="1">
      <c r="B213" s="265"/>
      <c r="D213" s="298"/>
      <c r="E213" s="310"/>
      <c r="F213" s="327" t="s">
        <v>384</v>
      </c>
      <c r="G213" s="300"/>
      <c r="H213" s="286">
        <v>0</v>
      </c>
      <c r="I213" s="310" t="s">
        <v>337</v>
      </c>
      <c r="J213" s="310"/>
      <c r="K213" s="309"/>
      <c r="L213" s="310"/>
      <c r="M213" s="309"/>
      <c r="N213" s="310"/>
      <c r="O213" s="309"/>
      <c r="P213" s="306"/>
      <c r="U213" s="482"/>
      <c r="V213" s="482"/>
      <c r="W213" s="482"/>
      <c r="X213" s="482"/>
      <c r="Y213" s="482"/>
      <c r="Z213" s="482"/>
    </row>
    <row r="214" spans="2:16" ht="13.5" thickBot="1">
      <c r="B214" s="265"/>
      <c r="D214" s="298"/>
      <c r="E214" s="310"/>
      <c r="F214" s="310" t="s">
        <v>443</v>
      </c>
      <c r="G214" s="300"/>
      <c r="H214" s="286">
        <v>0</v>
      </c>
      <c r="I214" s="310" t="s">
        <v>415</v>
      </c>
      <c r="J214" s="310"/>
      <c r="K214" s="309"/>
      <c r="L214" s="310"/>
      <c r="M214" s="309"/>
      <c r="N214" s="310"/>
      <c r="O214" s="309"/>
      <c r="P214" s="306"/>
    </row>
    <row r="215" spans="2:16" ht="13.5" thickBot="1">
      <c r="B215" s="265"/>
      <c r="D215" s="298"/>
      <c r="E215" s="310"/>
      <c r="F215" s="310"/>
      <c r="G215" s="300"/>
      <c r="H215" s="309"/>
      <c r="I215" s="310"/>
      <c r="J215" s="310"/>
      <c r="K215" s="309"/>
      <c r="L215" s="310"/>
      <c r="M215" s="309"/>
      <c r="N215" s="310"/>
      <c r="O215" s="309"/>
      <c r="P215" s="306"/>
    </row>
    <row r="216" spans="2:16" ht="13.5" thickBot="1">
      <c r="B216" s="265"/>
      <c r="D216" s="298"/>
      <c r="E216" s="310"/>
      <c r="F216" s="310" t="s">
        <v>263</v>
      </c>
      <c r="G216" s="300"/>
      <c r="H216" s="321">
        <v>0</v>
      </c>
      <c r="I216" s="310" t="s">
        <v>262</v>
      </c>
      <c r="J216" s="310"/>
      <c r="K216" s="309"/>
      <c r="L216" s="302"/>
      <c r="M216" s="305"/>
      <c r="N216" s="302"/>
      <c r="O216" s="305"/>
      <c r="P216" s="306"/>
    </row>
    <row r="217" spans="2:16" ht="12.75">
      <c r="B217" s="265"/>
      <c r="D217" s="298"/>
      <c r="E217" s="310"/>
      <c r="F217" s="310"/>
      <c r="G217" s="300"/>
      <c r="H217" s="309"/>
      <c r="I217" s="310"/>
      <c r="J217" s="310"/>
      <c r="K217" s="309"/>
      <c r="L217" s="310"/>
      <c r="M217" s="309"/>
      <c r="N217" s="310"/>
      <c r="O217" s="309"/>
      <c r="P217" s="306"/>
    </row>
    <row r="218" spans="2:16" ht="13.5" thickBot="1">
      <c r="B218" s="265"/>
      <c r="D218" s="298"/>
      <c r="E218" s="310"/>
      <c r="F218" s="310"/>
      <c r="G218" s="300"/>
      <c r="H218" s="304" t="s">
        <v>410</v>
      </c>
      <c r="I218" s="483"/>
      <c r="J218" s="483"/>
      <c r="K218" s="304" t="s">
        <v>411</v>
      </c>
      <c r="L218" s="483"/>
      <c r="M218" s="304" t="s">
        <v>312</v>
      </c>
      <c r="N218" s="310"/>
      <c r="O218" s="309"/>
      <c r="P218" s="306"/>
    </row>
    <row r="219" spans="2:16" ht="13.5" thickBot="1">
      <c r="B219" s="265"/>
      <c r="D219" s="298"/>
      <c r="E219" s="310"/>
      <c r="F219" s="484" t="s">
        <v>339</v>
      </c>
      <c r="G219" s="485"/>
      <c r="H219" s="615">
        <f>((((H213/100)*H212)*H214*H206/1000)*H216)</f>
        <v>0</v>
      </c>
      <c r="I219" s="486"/>
      <c r="J219" s="487"/>
      <c r="K219" s="615">
        <f>((((100-H213)/100)*H212)*H207*H214/1000)*H216</f>
        <v>0</v>
      </c>
      <c r="L219" s="486"/>
      <c r="M219" s="615">
        <f>H219+K219</f>
        <v>0</v>
      </c>
      <c r="N219" s="302"/>
      <c r="O219" s="305"/>
      <c r="P219" s="306"/>
    </row>
    <row r="220" spans="2:16" ht="12.75">
      <c r="B220" s="265"/>
      <c r="D220" s="298"/>
      <c r="E220" s="310"/>
      <c r="F220" s="488" t="s">
        <v>414</v>
      </c>
      <c r="G220" s="489"/>
      <c r="H220" s="621">
        <f>((((H213/100)*H212)*H214*H209/1000)*H216)</f>
        <v>0</v>
      </c>
      <c r="I220" s="490"/>
      <c r="J220" s="491"/>
      <c r="K220" s="621">
        <f>(((((100-H213)/100)*H212)*H214*H210/1000)*H216)</f>
        <v>0</v>
      </c>
      <c r="L220" s="490"/>
      <c r="M220" s="621">
        <f>H220+K220</f>
        <v>0</v>
      </c>
      <c r="N220" s="302"/>
      <c r="O220" s="305"/>
      <c r="P220" s="306"/>
    </row>
    <row r="221" spans="2:16" ht="13.5" thickBot="1">
      <c r="B221" s="265"/>
      <c r="D221" s="298"/>
      <c r="E221" s="310"/>
      <c r="F221" s="310"/>
      <c r="G221" s="300"/>
      <c r="H221" s="309"/>
      <c r="I221" s="310"/>
      <c r="J221" s="310"/>
      <c r="K221" s="309"/>
      <c r="L221" s="310"/>
      <c r="M221" s="309"/>
      <c r="N221" s="310"/>
      <c r="O221" s="309"/>
      <c r="P221" s="306"/>
    </row>
    <row r="222" spans="2:18" ht="12.75" customHeight="1" thickBot="1">
      <c r="B222" s="265"/>
      <c r="D222" s="298"/>
      <c r="E222" s="310"/>
      <c r="F222" s="303" t="s">
        <v>463</v>
      </c>
      <c r="G222" s="300"/>
      <c r="H222" s="622">
        <f>(M219*H26)*H24</f>
        <v>0</v>
      </c>
      <c r="I222" s="492"/>
      <c r="J222" s="452"/>
      <c r="K222" s="437"/>
      <c r="L222" s="492"/>
      <c r="M222" s="493"/>
      <c r="N222" s="492"/>
      <c r="O222" s="493"/>
      <c r="P222" s="494"/>
      <c r="R222" s="495"/>
    </row>
    <row r="223" spans="2:18" ht="12.75" customHeight="1">
      <c r="B223" s="265"/>
      <c r="D223" s="298"/>
      <c r="E223" s="310"/>
      <c r="F223" s="496" t="s">
        <v>462</v>
      </c>
      <c r="G223" s="489"/>
      <c r="H223" s="623">
        <f>IF(M220&gt;0,H222+((M220*H26)*H24),0)</f>
        <v>0</v>
      </c>
      <c r="I223" s="492"/>
      <c r="J223" s="327"/>
      <c r="K223" s="437"/>
      <c r="L223" s="492"/>
      <c r="M223" s="493"/>
      <c r="N223" s="492"/>
      <c r="O223" s="493"/>
      <c r="P223" s="494"/>
      <c r="R223" s="495"/>
    </row>
    <row r="224" spans="2:18" ht="12.75" customHeight="1">
      <c r="B224" s="265"/>
      <c r="D224" s="298"/>
      <c r="E224" s="310"/>
      <c r="F224" s="303"/>
      <c r="G224" s="300"/>
      <c r="H224" s="493"/>
      <c r="I224" s="492"/>
      <c r="J224" s="327"/>
      <c r="K224" s="437"/>
      <c r="L224" s="492"/>
      <c r="M224" s="493"/>
      <c r="N224" s="492"/>
      <c r="O224" s="493"/>
      <c r="P224" s="494"/>
      <c r="R224" s="495"/>
    </row>
    <row r="225" spans="2:18" ht="12.75" customHeight="1" thickBot="1">
      <c r="B225" s="265"/>
      <c r="D225" s="298"/>
      <c r="E225" s="497"/>
      <c r="F225" s="498"/>
      <c r="G225" s="499"/>
      <c r="H225" s="500"/>
      <c r="I225" s="501"/>
      <c r="J225" s="502"/>
      <c r="K225" s="503"/>
      <c r="L225" s="501"/>
      <c r="M225" s="500"/>
      <c r="N225" s="504"/>
      <c r="O225" s="493"/>
      <c r="P225" s="494"/>
      <c r="R225" s="495"/>
    </row>
    <row r="226" spans="2:18" ht="12.75" customHeight="1" thickBot="1">
      <c r="B226" s="258" t="s">
        <v>104</v>
      </c>
      <c r="D226" s="298"/>
      <c r="E226" s="505"/>
      <c r="F226" s="475" t="s">
        <v>442</v>
      </c>
      <c r="G226" s="310"/>
      <c r="H226" s="493"/>
      <c r="I226" s="492"/>
      <c r="J226" s="327"/>
      <c r="K226" s="437"/>
      <c r="L226" s="492"/>
      <c r="M226" s="493"/>
      <c r="N226" s="506"/>
      <c r="O226" s="493"/>
      <c r="P226" s="494"/>
      <c r="R226" s="495"/>
    </row>
    <row r="227" spans="2:18" ht="12.75" customHeight="1" thickBot="1">
      <c r="B227" s="265"/>
      <c r="D227" s="298"/>
      <c r="E227" s="505"/>
      <c r="F227" s="303"/>
      <c r="G227" s="310"/>
      <c r="H227" s="493"/>
      <c r="I227" s="492"/>
      <c r="J227" s="327"/>
      <c r="K227" s="437"/>
      <c r="L227" s="492"/>
      <c r="M227" s="493"/>
      <c r="N227" s="506"/>
      <c r="O227" s="493"/>
      <c r="P227" s="494"/>
      <c r="R227" s="495"/>
    </row>
    <row r="228" spans="2:18" ht="12.75" customHeight="1" thickBot="1">
      <c r="B228" s="265"/>
      <c r="D228" s="298"/>
      <c r="E228" s="505"/>
      <c r="F228" s="327" t="s">
        <v>242</v>
      </c>
      <c r="G228" s="310"/>
      <c r="H228" s="313" t="s">
        <v>99</v>
      </c>
      <c r="I228" s="451"/>
      <c r="J228" s="327"/>
      <c r="K228" s="437"/>
      <c r="L228" s="492"/>
      <c r="M228" s="493"/>
      <c r="N228" s="506"/>
      <c r="O228" s="493"/>
      <c r="P228" s="494"/>
      <c r="R228" s="495"/>
    </row>
    <row r="229" spans="2:18" ht="12.75" customHeight="1">
      <c r="B229" s="265"/>
      <c r="D229" s="298"/>
      <c r="E229" s="505"/>
      <c r="F229" s="303"/>
      <c r="G229" s="310"/>
      <c r="H229" s="493"/>
      <c r="I229" s="451"/>
      <c r="J229" s="327"/>
      <c r="K229" s="437"/>
      <c r="L229" s="492"/>
      <c r="M229" s="493"/>
      <c r="N229" s="506"/>
      <c r="O229" s="493"/>
      <c r="P229" s="494"/>
      <c r="R229" s="495"/>
    </row>
    <row r="230" spans="2:18" ht="12.75" customHeight="1" thickBot="1">
      <c r="B230" s="265"/>
      <c r="D230" s="298"/>
      <c r="E230" s="505"/>
      <c r="F230" s="332"/>
      <c r="G230" s="274"/>
      <c r="H230" s="507"/>
      <c r="I230" s="508"/>
      <c r="J230" s="509"/>
      <c r="K230" s="510"/>
      <c r="L230" s="511"/>
      <c r="M230" s="512"/>
      <c r="N230" s="506"/>
      <c r="O230" s="493"/>
      <c r="P230" s="494"/>
      <c r="R230" s="495"/>
    </row>
    <row r="231" spans="2:18" ht="12.75" customHeight="1" thickBot="1">
      <c r="B231" s="265"/>
      <c r="D231" s="298"/>
      <c r="E231" s="505"/>
      <c r="F231" s="277"/>
      <c r="G231" s="312" t="s">
        <v>489</v>
      </c>
      <c r="H231" s="513">
        <v>0</v>
      </c>
      <c r="I231" s="514" t="s">
        <v>337</v>
      </c>
      <c r="J231" s="312"/>
      <c r="K231" s="515"/>
      <c r="L231" s="516"/>
      <c r="M231" s="517"/>
      <c r="N231" s="506"/>
      <c r="O231" s="493"/>
      <c r="P231" s="494"/>
      <c r="R231" s="495"/>
    </row>
    <row r="232" spans="2:18" ht="12.75" customHeight="1" thickBot="1">
      <c r="B232" s="265"/>
      <c r="D232" s="298"/>
      <c r="E232" s="505"/>
      <c r="F232" s="335"/>
      <c r="G232" s="278"/>
      <c r="H232" s="518"/>
      <c r="I232" s="519"/>
      <c r="J232" s="312"/>
      <c r="K232" s="515"/>
      <c r="L232" s="516"/>
      <c r="M232" s="517"/>
      <c r="N232" s="506"/>
      <c r="O232" s="493"/>
      <c r="P232" s="494"/>
      <c r="R232" s="495"/>
    </row>
    <row r="233" spans="2:18" ht="12.75" customHeight="1" thickBot="1">
      <c r="B233" s="265"/>
      <c r="D233" s="298"/>
      <c r="E233" s="505"/>
      <c r="F233" s="277"/>
      <c r="G233" s="314" t="s">
        <v>338</v>
      </c>
      <c r="H233" s="622">
        <f>IF(H223&gt;H222,(H223-(H231/100)*H223),(H222-(H231/100)*H222))</f>
        <v>0</v>
      </c>
      <c r="I233" s="519"/>
      <c r="J233" s="312"/>
      <c r="K233" s="515"/>
      <c r="L233" s="516"/>
      <c r="M233" s="517"/>
      <c r="N233" s="506"/>
      <c r="O233" s="493"/>
      <c r="P233" s="494"/>
      <c r="R233" s="495"/>
    </row>
    <row r="234" spans="2:18" ht="12.75" customHeight="1">
      <c r="B234" s="265"/>
      <c r="D234" s="298"/>
      <c r="E234" s="505"/>
      <c r="F234" s="282"/>
      <c r="G234" s="324"/>
      <c r="H234" s="520"/>
      <c r="I234" s="521"/>
      <c r="J234" s="522"/>
      <c r="K234" s="523"/>
      <c r="L234" s="524"/>
      <c r="M234" s="525"/>
      <c r="N234" s="506"/>
      <c r="O234" s="493"/>
      <c r="P234" s="494"/>
      <c r="R234" s="495"/>
    </row>
    <row r="235" spans="2:18" ht="12.75" customHeight="1">
      <c r="B235" s="265"/>
      <c r="D235" s="298"/>
      <c r="E235" s="526"/>
      <c r="F235" s="527"/>
      <c r="G235" s="528"/>
      <c r="H235" s="529"/>
      <c r="I235" s="530"/>
      <c r="J235" s="531"/>
      <c r="K235" s="532"/>
      <c r="L235" s="533"/>
      <c r="M235" s="529"/>
      <c r="N235" s="534"/>
      <c r="O235" s="493"/>
      <c r="P235" s="494"/>
      <c r="R235" s="495"/>
    </row>
    <row r="236" spans="2:18" ht="12.75" customHeight="1">
      <c r="B236" s="265"/>
      <c r="D236" s="298"/>
      <c r="E236" s="310"/>
      <c r="F236" s="310"/>
      <c r="G236" s="303"/>
      <c r="H236" s="493"/>
      <c r="I236" s="535"/>
      <c r="J236" s="327"/>
      <c r="K236" s="437"/>
      <c r="L236" s="492"/>
      <c r="M236" s="493"/>
      <c r="N236" s="492"/>
      <c r="O236" s="493"/>
      <c r="P236" s="494"/>
      <c r="R236" s="495"/>
    </row>
    <row r="237" spans="2:16" ht="13.5" thickBot="1">
      <c r="B237" s="265"/>
      <c r="D237" s="266"/>
      <c r="E237" s="267"/>
      <c r="F237" s="267"/>
      <c r="G237" s="267"/>
      <c r="H237" s="268"/>
      <c r="I237" s="267"/>
      <c r="J237" s="267"/>
      <c r="K237" s="268"/>
      <c r="L237" s="267"/>
      <c r="M237" s="268"/>
      <c r="N237" s="267"/>
      <c r="O237" s="268"/>
      <c r="P237" s="269"/>
    </row>
    <row r="238" spans="2:16" ht="13.5" thickBot="1">
      <c r="B238" s="258" t="s">
        <v>104</v>
      </c>
      <c r="D238" s="266"/>
      <c r="E238" s="267"/>
      <c r="F238" s="536" t="s">
        <v>340</v>
      </c>
      <c r="G238" s="272"/>
      <c r="H238" s="537"/>
      <c r="I238" s="311"/>
      <c r="J238" s="311"/>
      <c r="K238" s="268"/>
      <c r="L238" s="267"/>
      <c r="M238" s="268"/>
      <c r="N238" s="267"/>
      <c r="O238" s="268"/>
      <c r="P238" s="269"/>
    </row>
    <row r="239" spans="2:16" ht="13.5" thickBot="1">
      <c r="B239" s="265"/>
      <c r="D239" s="266"/>
      <c r="E239" s="267"/>
      <c r="F239" s="536"/>
      <c r="G239" s="272"/>
      <c r="H239" s="537"/>
      <c r="I239" s="311"/>
      <c r="J239" s="311"/>
      <c r="K239" s="268"/>
      <c r="L239" s="267"/>
      <c r="M239" s="268"/>
      <c r="N239" s="267"/>
      <c r="O239" s="268"/>
      <c r="P239" s="269"/>
    </row>
    <row r="240" spans="2:16" ht="13.5" thickBot="1">
      <c r="B240" s="258" t="s">
        <v>104</v>
      </c>
      <c r="D240" s="266"/>
      <c r="E240" s="267"/>
      <c r="F240" s="536" t="s">
        <v>424</v>
      </c>
      <c r="G240" s="272"/>
      <c r="H240" s="537"/>
      <c r="I240" s="311"/>
      <c r="J240" s="311"/>
      <c r="K240" s="268"/>
      <c r="L240" s="267"/>
      <c r="M240" s="268"/>
      <c r="N240" s="267"/>
      <c r="O240" s="268"/>
      <c r="P240" s="269"/>
    </row>
    <row r="241" spans="2:16" ht="13.5" thickBot="1">
      <c r="B241" s="265"/>
      <c r="D241" s="266"/>
      <c r="E241" s="267"/>
      <c r="F241" s="536"/>
      <c r="G241" s="272"/>
      <c r="H241" s="537"/>
      <c r="I241" s="311"/>
      <c r="J241" s="311"/>
      <c r="K241" s="268"/>
      <c r="L241" s="267"/>
      <c r="M241" s="268"/>
      <c r="N241" s="267"/>
      <c r="O241" s="268"/>
      <c r="P241" s="269"/>
    </row>
    <row r="242" spans="2:16" ht="13.5" thickBot="1">
      <c r="B242" s="265"/>
      <c r="D242" s="266"/>
      <c r="E242" s="267"/>
      <c r="F242" s="331" t="s">
        <v>434</v>
      </c>
      <c r="G242" s="272"/>
      <c r="H242" s="270" t="s">
        <v>99</v>
      </c>
      <c r="I242" s="538" t="s">
        <v>3</v>
      </c>
      <c r="J242" s="311"/>
      <c r="K242" s="268"/>
      <c r="L242" s="267"/>
      <c r="M242" s="268"/>
      <c r="N242" s="267"/>
      <c r="O242" s="268"/>
      <c r="P242" s="269"/>
    </row>
    <row r="243" spans="2:16" ht="12.75">
      <c r="B243" s="265"/>
      <c r="D243" s="266"/>
      <c r="E243" s="267"/>
      <c r="F243" s="311"/>
      <c r="G243" s="272"/>
      <c r="H243" s="537"/>
      <c r="I243" s="331"/>
      <c r="J243" s="539"/>
      <c r="K243" s="268"/>
      <c r="L243" s="267"/>
      <c r="M243" s="268"/>
      <c r="N243" s="267"/>
      <c r="O243" s="268"/>
      <c r="P243" s="269"/>
    </row>
    <row r="244" spans="2:16" ht="13.5" thickBot="1">
      <c r="B244" s="265"/>
      <c r="D244" s="266"/>
      <c r="E244" s="267"/>
      <c r="F244" s="311"/>
      <c r="G244" s="272"/>
      <c r="H244" s="537"/>
      <c r="I244" s="331"/>
      <c r="J244" s="311"/>
      <c r="K244" s="268"/>
      <c r="L244" s="267"/>
      <c r="M244" s="268"/>
      <c r="N244" s="267"/>
      <c r="O244" s="268"/>
      <c r="P244" s="269"/>
    </row>
    <row r="245" spans="2:16" ht="13.5" thickBot="1">
      <c r="B245" s="265"/>
      <c r="D245" s="266"/>
      <c r="E245" s="267"/>
      <c r="F245" s="331" t="s">
        <v>492</v>
      </c>
      <c r="G245" s="272"/>
      <c r="H245" s="270" t="s">
        <v>99</v>
      </c>
      <c r="I245" s="540" t="s">
        <v>3</v>
      </c>
      <c r="J245" s="539"/>
      <c r="K245" s="268"/>
      <c r="L245" s="267"/>
      <c r="M245" s="268"/>
      <c r="N245" s="267"/>
      <c r="O245" s="268"/>
      <c r="P245" s="269"/>
    </row>
    <row r="246" spans="2:16" ht="12.75">
      <c r="B246" s="265"/>
      <c r="D246" s="266"/>
      <c r="E246" s="267"/>
      <c r="F246" s="311"/>
      <c r="G246" s="272"/>
      <c r="H246" s="537"/>
      <c r="I246" s="331"/>
      <c r="J246" s="311"/>
      <c r="K246" s="268"/>
      <c r="L246" s="267"/>
      <c r="M246" s="268"/>
      <c r="N246" s="267"/>
      <c r="O246" s="268"/>
      <c r="P246" s="269"/>
    </row>
    <row r="247" spans="2:16" ht="12.75">
      <c r="B247" s="265"/>
      <c r="D247" s="266"/>
      <c r="E247" s="267"/>
      <c r="F247" s="311"/>
      <c r="G247" s="272"/>
      <c r="H247" s="537"/>
      <c r="I247" s="331"/>
      <c r="J247" s="311"/>
      <c r="K247" s="268"/>
      <c r="L247" s="267"/>
      <c r="M247" s="268"/>
      <c r="N247" s="267"/>
      <c r="O247" s="268"/>
      <c r="P247" s="269"/>
    </row>
    <row r="248" spans="2:16" ht="12.75">
      <c r="B248" s="265"/>
      <c r="D248" s="266"/>
      <c r="E248" s="267"/>
      <c r="F248" s="332"/>
      <c r="G248" s="274"/>
      <c r="H248" s="541"/>
      <c r="I248" s="509"/>
      <c r="J248" s="316"/>
      <c r="K248" s="275"/>
      <c r="L248" s="274"/>
      <c r="M248" s="275"/>
      <c r="N248" s="276"/>
      <c r="O248" s="268"/>
      <c r="P248" s="269"/>
    </row>
    <row r="249" spans="2:16" ht="12.75">
      <c r="B249" s="265"/>
      <c r="D249" s="266"/>
      <c r="E249" s="267"/>
      <c r="F249" s="277"/>
      <c r="G249" s="314" t="s">
        <v>491</v>
      </c>
      <c r="H249" s="542"/>
      <c r="I249" s="278"/>
      <c r="J249" s="312"/>
      <c r="K249" s="413"/>
      <c r="L249" s="278"/>
      <c r="M249" s="280"/>
      <c r="N249" s="281"/>
      <c r="O249" s="268"/>
      <c r="P249" s="269"/>
    </row>
    <row r="250" spans="2:16" ht="13.5" thickBot="1">
      <c r="B250" s="265"/>
      <c r="D250" s="266"/>
      <c r="E250" s="267"/>
      <c r="F250" s="277"/>
      <c r="G250" s="312"/>
      <c r="H250" s="543" t="s">
        <v>312</v>
      </c>
      <c r="I250" s="278"/>
      <c r="J250" s="312"/>
      <c r="K250" s="322"/>
      <c r="L250" s="278"/>
      <c r="M250" s="280"/>
      <c r="N250" s="281"/>
      <c r="O250" s="268"/>
      <c r="P250" s="269"/>
    </row>
    <row r="251" spans="2:16" ht="13.5" thickBot="1">
      <c r="B251" s="265"/>
      <c r="D251" s="266"/>
      <c r="E251" s="267"/>
      <c r="F251" s="277"/>
      <c r="G251" s="312" t="s">
        <v>2</v>
      </c>
      <c r="H251" s="308">
        <v>0</v>
      </c>
      <c r="I251" s="278"/>
      <c r="J251" s="312"/>
      <c r="K251" s="315"/>
      <c r="L251" s="278"/>
      <c r="M251" s="280"/>
      <c r="N251" s="281"/>
      <c r="O251" s="268"/>
      <c r="P251" s="269"/>
    </row>
    <row r="252" spans="2:16" ht="12.75">
      <c r="B252" s="265"/>
      <c r="D252" s="266"/>
      <c r="E252" s="267"/>
      <c r="F252" s="277"/>
      <c r="G252" s="312"/>
      <c r="H252" s="542"/>
      <c r="I252" s="278"/>
      <c r="J252" s="312"/>
      <c r="K252" s="413"/>
      <c r="L252" s="278"/>
      <c r="M252" s="280"/>
      <c r="N252" s="281"/>
      <c r="O252" s="268"/>
      <c r="P252" s="269"/>
    </row>
    <row r="253" spans="2:16" ht="12.75">
      <c r="B253" s="265"/>
      <c r="D253" s="266"/>
      <c r="E253" s="267"/>
      <c r="F253" s="277"/>
      <c r="G253" s="544" t="s">
        <v>303</v>
      </c>
      <c r="H253" s="542"/>
      <c r="I253" s="278"/>
      <c r="J253" s="312"/>
      <c r="K253" s="413"/>
      <c r="L253" s="278"/>
      <c r="M253" s="280"/>
      <c r="N253" s="281"/>
      <c r="O253" s="268"/>
      <c r="P253" s="269"/>
    </row>
    <row r="254" spans="2:16" ht="12.75">
      <c r="B254" s="265"/>
      <c r="D254" s="266"/>
      <c r="E254" s="267"/>
      <c r="F254" s="277"/>
      <c r="G254" s="312" t="s">
        <v>490</v>
      </c>
      <c r="H254" s="542"/>
      <c r="I254" s="278"/>
      <c r="J254" s="312"/>
      <c r="K254" s="413"/>
      <c r="L254" s="278"/>
      <c r="M254" s="280"/>
      <c r="N254" s="281"/>
      <c r="O254" s="268"/>
      <c r="P254" s="269"/>
    </row>
    <row r="255" spans="2:16" ht="13.5" thickBot="1">
      <c r="B255" s="265"/>
      <c r="D255" s="266"/>
      <c r="E255" s="267"/>
      <c r="F255" s="277"/>
      <c r="G255" s="312"/>
      <c r="H255" s="545"/>
      <c r="I255" s="312"/>
      <c r="J255" s="278"/>
      <c r="K255" s="413"/>
      <c r="L255" s="359"/>
      <c r="M255" s="315"/>
      <c r="N255" s="281"/>
      <c r="O255" s="268"/>
      <c r="P255" s="269"/>
    </row>
    <row r="256" spans="2:16" ht="13.5" thickBot="1">
      <c r="B256" s="265"/>
      <c r="D256" s="266"/>
      <c r="E256" s="267"/>
      <c r="F256" s="277"/>
      <c r="G256" s="312" t="s">
        <v>435</v>
      </c>
      <c r="H256" s="546">
        <v>0</v>
      </c>
      <c r="I256" s="278"/>
      <c r="J256" s="278"/>
      <c r="K256" s="547" t="s">
        <v>312</v>
      </c>
      <c r="L256" s="312"/>
      <c r="M256" s="315"/>
      <c r="N256" s="281"/>
      <c r="O256" s="268"/>
      <c r="P256" s="269"/>
    </row>
    <row r="257" spans="2:16" ht="13.5" thickBot="1">
      <c r="B257" s="265"/>
      <c r="D257" s="266"/>
      <c r="E257" s="267"/>
      <c r="F257" s="277"/>
      <c r="G257" s="312" t="s">
        <v>436</v>
      </c>
      <c r="H257" s="548">
        <v>0</v>
      </c>
      <c r="I257" s="278" t="s">
        <v>437</v>
      </c>
      <c r="J257" s="278"/>
      <c r="K257" s="624">
        <f>(H256*H26)*(H257/100)</f>
        <v>0</v>
      </c>
      <c r="L257" s="312"/>
      <c r="M257" s="315"/>
      <c r="N257" s="281"/>
      <c r="O257" s="268"/>
      <c r="P257" s="269"/>
    </row>
    <row r="258" spans="2:16" ht="12.75">
      <c r="B258" s="265"/>
      <c r="D258" s="266"/>
      <c r="E258" s="267"/>
      <c r="F258" s="277"/>
      <c r="G258" s="314"/>
      <c r="H258" s="413"/>
      <c r="I258" s="278"/>
      <c r="J258" s="312"/>
      <c r="K258" s="413"/>
      <c r="L258" s="312"/>
      <c r="M258" s="315"/>
      <c r="N258" s="281"/>
      <c r="O258" s="268"/>
      <c r="P258" s="269"/>
    </row>
    <row r="259" spans="2:16" ht="13.5" thickBot="1">
      <c r="B259" s="265"/>
      <c r="D259" s="266"/>
      <c r="E259" s="267"/>
      <c r="F259" s="277"/>
      <c r="G259" s="312"/>
      <c r="H259" s="542"/>
      <c r="I259" s="278"/>
      <c r="J259" s="312"/>
      <c r="K259" s="547" t="s">
        <v>312</v>
      </c>
      <c r="L259" s="312"/>
      <c r="M259" s="315"/>
      <c r="N259" s="281"/>
      <c r="O259" s="268"/>
      <c r="P259" s="269"/>
    </row>
    <row r="260" spans="2:16" ht="13.5" thickBot="1">
      <c r="B260" s="265"/>
      <c r="D260" s="266"/>
      <c r="E260" s="267"/>
      <c r="F260" s="277"/>
      <c r="G260" s="312" t="s">
        <v>243</v>
      </c>
      <c r="H260" s="546">
        <v>0</v>
      </c>
      <c r="I260" s="278" t="s">
        <v>391</v>
      </c>
      <c r="J260" s="278"/>
      <c r="K260" s="613">
        <f>H260*H26</f>
        <v>0</v>
      </c>
      <c r="L260" s="312"/>
      <c r="M260" s="315"/>
      <c r="N260" s="281"/>
      <c r="O260" s="268"/>
      <c r="P260" s="269"/>
    </row>
    <row r="261" spans="2:16" ht="13.5" thickBot="1">
      <c r="B261" s="265"/>
      <c r="D261" s="266"/>
      <c r="E261" s="267"/>
      <c r="F261" s="277"/>
      <c r="G261" s="312" t="s">
        <v>438</v>
      </c>
      <c r="H261" s="546">
        <v>0</v>
      </c>
      <c r="I261" s="278" t="s">
        <v>391</v>
      </c>
      <c r="J261" s="278"/>
      <c r="K261" s="618">
        <f>H261*H26</f>
        <v>0</v>
      </c>
      <c r="L261" s="312"/>
      <c r="M261" s="280"/>
      <c r="N261" s="281"/>
      <c r="O261" s="268"/>
      <c r="P261" s="269"/>
    </row>
    <row r="262" spans="2:16" ht="13.5" thickBot="1">
      <c r="B262" s="265"/>
      <c r="D262" s="266"/>
      <c r="E262" s="267"/>
      <c r="F262" s="277"/>
      <c r="G262" s="314" t="s">
        <v>312</v>
      </c>
      <c r="H262" s="610">
        <f>K257+K260+K261</f>
        <v>0</v>
      </c>
      <c r="I262" s="278"/>
      <c r="J262" s="278"/>
      <c r="K262" s="413"/>
      <c r="L262" s="312"/>
      <c r="M262" s="280"/>
      <c r="N262" s="281"/>
      <c r="O262" s="268"/>
      <c r="P262" s="269"/>
    </row>
    <row r="263" spans="2:16" ht="12.75">
      <c r="B263" s="265"/>
      <c r="D263" s="266"/>
      <c r="E263" s="267"/>
      <c r="F263" s="282"/>
      <c r="G263" s="324"/>
      <c r="H263" s="284"/>
      <c r="I263" s="283"/>
      <c r="J263" s="283"/>
      <c r="K263" s="549"/>
      <c r="L263" s="324"/>
      <c r="M263" s="284"/>
      <c r="N263" s="285"/>
      <c r="O263" s="268"/>
      <c r="P263" s="269"/>
    </row>
    <row r="264" spans="2:16" ht="12.75">
      <c r="B264" s="265"/>
      <c r="D264" s="266"/>
      <c r="E264" s="267"/>
      <c r="F264" s="272"/>
      <c r="G264" s="311"/>
      <c r="H264" s="550"/>
      <c r="I264" s="272"/>
      <c r="J264" s="272"/>
      <c r="K264" s="537"/>
      <c r="L264" s="311"/>
      <c r="M264" s="268"/>
      <c r="N264" s="267"/>
      <c r="O264" s="268"/>
      <c r="P264" s="269"/>
    </row>
    <row r="265" spans="2:16" ht="13.5" thickBot="1">
      <c r="B265" s="265"/>
      <c r="D265" s="266"/>
      <c r="E265" s="267"/>
      <c r="F265" s="311"/>
      <c r="G265" s="272"/>
      <c r="H265" s="537"/>
      <c r="I265" s="311"/>
      <c r="J265" s="311"/>
      <c r="K265" s="268"/>
      <c r="L265" s="267"/>
      <c r="M265" s="268"/>
      <c r="N265" s="267"/>
      <c r="O265" s="268"/>
      <c r="P265" s="269"/>
    </row>
    <row r="266" spans="2:16" ht="13.5" thickBot="1">
      <c r="B266" s="258" t="s">
        <v>104</v>
      </c>
      <c r="D266" s="266"/>
      <c r="E266" s="267"/>
      <c r="F266" s="536" t="s">
        <v>425</v>
      </c>
      <c r="G266" s="272"/>
      <c r="H266" s="537"/>
      <c r="I266" s="311"/>
      <c r="J266" s="311"/>
      <c r="K266" s="268"/>
      <c r="L266" s="267"/>
      <c r="M266" s="268"/>
      <c r="N266" s="267"/>
      <c r="O266" s="268"/>
      <c r="P266" s="269"/>
    </row>
    <row r="267" spans="2:16" ht="13.5" thickBot="1">
      <c r="B267" s="265"/>
      <c r="D267" s="266"/>
      <c r="E267" s="267"/>
      <c r="F267" s="311"/>
      <c r="G267" s="272"/>
      <c r="H267" s="537"/>
      <c r="I267" s="311"/>
      <c r="J267" s="311"/>
      <c r="K267" s="268"/>
      <c r="L267" s="267"/>
      <c r="M267" s="268"/>
      <c r="N267" s="267"/>
      <c r="O267" s="268"/>
      <c r="P267" s="269"/>
    </row>
    <row r="268" spans="2:16" ht="13.5" thickBot="1">
      <c r="B268" s="265"/>
      <c r="D268" s="266"/>
      <c r="E268" s="267"/>
      <c r="F268" s="272" t="s">
        <v>493</v>
      </c>
      <c r="G268" s="272"/>
      <c r="H268" s="270" t="s">
        <v>99</v>
      </c>
      <c r="I268" s="551" t="s">
        <v>10</v>
      </c>
      <c r="J268" s="272"/>
      <c r="K268" s="268"/>
      <c r="L268" s="552" t="s">
        <v>9</v>
      </c>
      <c r="M268" s="553" t="s">
        <v>8</v>
      </c>
      <c r="N268" s="267"/>
      <c r="O268" s="268"/>
      <c r="P268" s="269"/>
    </row>
    <row r="269" spans="2:16" ht="12.75" customHeight="1">
      <c r="B269" s="265"/>
      <c r="D269" s="266"/>
      <c r="E269" s="267"/>
      <c r="F269" s="272"/>
      <c r="G269" s="272"/>
      <c r="H269" s="268"/>
      <c r="I269" s="272"/>
      <c r="J269" s="311"/>
      <c r="K269" s="268"/>
      <c r="L269" s="267"/>
      <c r="M269" s="268"/>
      <c r="N269" s="267"/>
      <c r="O269" s="268"/>
      <c r="P269" s="269"/>
    </row>
    <row r="270" spans="2:16" ht="12.75" customHeight="1" thickBot="1">
      <c r="B270" s="265"/>
      <c r="D270" s="266"/>
      <c r="E270" s="267"/>
      <c r="F270" s="332"/>
      <c r="G270" s="274"/>
      <c r="H270" s="541"/>
      <c r="I270" s="509"/>
      <c r="J270" s="316"/>
      <c r="K270" s="275"/>
      <c r="L270" s="274"/>
      <c r="M270" s="275"/>
      <c r="N270" s="276"/>
      <c r="O270" s="268"/>
      <c r="P270" s="269"/>
    </row>
    <row r="271" spans="2:16" ht="12.75" customHeight="1" thickBot="1">
      <c r="B271" s="258" t="s">
        <v>104</v>
      </c>
      <c r="D271" s="266"/>
      <c r="E271" s="267"/>
      <c r="F271" s="335" t="s">
        <v>439</v>
      </c>
      <c r="G271" s="278"/>
      <c r="H271" s="554"/>
      <c r="I271" s="312"/>
      <c r="J271" s="314"/>
      <c r="K271" s="280"/>
      <c r="L271" s="278"/>
      <c r="M271" s="280"/>
      <c r="N271" s="281"/>
      <c r="O271" s="268"/>
      <c r="P271" s="269"/>
    </row>
    <row r="272" spans="2:16" ht="12.75" customHeight="1">
      <c r="B272" s="265"/>
      <c r="D272" s="266"/>
      <c r="E272" s="267"/>
      <c r="F272" s="335"/>
      <c r="G272" s="278"/>
      <c r="H272" s="554"/>
      <c r="I272" s="312"/>
      <c r="J272" s="314"/>
      <c r="K272" s="280"/>
      <c r="L272" s="278"/>
      <c r="M272" s="280"/>
      <c r="N272" s="281"/>
      <c r="O272" s="268"/>
      <c r="P272" s="269"/>
    </row>
    <row r="273" spans="2:16" ht="12.75" customHeight="1">
      <c r="B273" s="265"/>
      <c r="D273" s="266"/>
      <c r="E273" s="267"/>
      <c r="F273" s="555" t="s">
        <v>426</v>
      </c>
      <c r="G273" s="278"/>
      <c r="H273" s="554"/>
      <c r="I273" s="312"/>
      <c r="J273" s="314"/>
      <c r="K273" s="280"/>
      <c r="L273" s="278"/>
      <c r="M273" s="280"/>
      <c r="N273" s="281"/>
      <c r="O273" s="268"/>
      <c r="P273" s="269"/>
    </row>
    <row r="274" spans="2:16" ht="12.75" customHeight="1" thickBot="1">
      <c r="B274" s="265"/>
      <c r="D274" s="266"/>
      <c r="E274" s="267"/>
      <c r="F274" s="335"/>
      <c r="G274" s="278"/>
      <c r="H274" s="554"/>
      <c r="I274" s="312"/>
      <c r="J274" s="314"/>
      <c r="K274" s="280"/>
      <c r="L274" s="278"/>
      <c r="M274" s="280"/>
      <c r="N274" s="281"/>
      <c r="O274" s="268"/>
      <c r="P274" s="269"/>
    </row>
    <row r="275" spans="2:16" ht="12.75" customHeight="1" thickBot="1">
      <c r="B275" s="265"/>
      <c r="D275" s="266"/>
      <c r="E275" s="267"/>
      <c r="F275" s="556" t="s">
        <v>422</v>
      </c>
      <c r="G275" s="278"/>
      <c r="H275" s="270" t="s">
        <v>99</v>
      </c>
      <c r="I275" s="557" t="s">
        <v>11</v>
      </c>
      <c r="J275" s="314"/>
      <c r="K275" s="280"/>
      <c r="L275" s="278"/>
      <c r="M275" s="280"/>
      <c r="N275" s="281"/>
      <c r="O275" s="268"/>
      <c r="P275" s="269"/>
    </row>
    <row r="276" spans="2:16" ht="12.75" customHeight="1">
      <c r="B276" s="265"/>
      <c r="D276" s="266"/>
      <c r="E276" s="267"/>
      <c r="F276" s="335"/>
      <c r="G276" s="278"/>
      <c r="H276" s="554"/>
      <c r="I276" s="312"/>
      <c r="J276" s="558"/>
      <c r="K276" s="280"/>
      <c r="L276" s="278"/>
      <c r="M276" s="280"/>
      <c r="N276" s="281"/>
      <c r="O276" s="268"/>
      <c r="P276" s="269"/>
    </row>
    <row r="277" spans="2:16" ht="12.75" customHeight="1">
      <c r="B277" s="265"/>
      <c r="D277" s="266"/>
      <c r="E277" s="267"/>
      <c r="F277" s="277"/>
      <c r="G277" s="273"/>
      <c r="H277" s="275"/>
      <c r="I277" s="274"/>
      <c r="J277" s="274"/>
      <c r="K277" s="275"/>
      <c r="L277" s="274"/>
      <c r="M277" s="318"/>
      <c r="N277" s="281"/>
      <c r="O277" s="268"/>
      <c r="P277" s="269"/>
    </row>
    <row r="278" spans="2:16" ht="12.75" customHeight="1">
      <c r="B278" s="265"/>
      <c r="D278" s="266"/>
      <c r="E278" s="267"/>
      <c r="F278" s="277"/>
      <c r="G278" s="556" t="s">
        <v>427</v>
      </c>
      <c r="H278" s="280"/>
      <c r="I278" s="312"/>
      <c r="J278" s="314"/>
      <c r="K278" s="280"/>
      <c r="L278" s="278"/>
      <c r="M278" s="320"/>
      <c r="N278" s="281"/>
      <c r="O278" s="268"/>
      <c r="P278" s="269"/>
    </row>
    <row r="279" spans="2:16" ht="12.75" customHeight="1" thickBot="1">
      <c r="B279" s="265"/>
      <c r="D279" s="266"/>
      <c r="E279" s="267"/>
      <c r="F279" s="556"/>
      <c r="G279" s="277"/>
      <c r="H279" s="554"/>
      <c r="I279" s="312"/>
      <c r="J279" s="314"/>
      <c r="K279" s="280"/>
      <c r="L279" s="278"/>
      <c r="M279" s="320"/>
      <c r="N279" s="281"/>
      <c r="O279" s="268"/>
      <c r="P279" s="269"/>
    </row>
    <row r="280" spans="2:16" ht="12.75" customHeight="1" thickBot="1">
      <c r="B280" s="265"/>
      <c r="D280" s="266"/>
      <c r="E280" s="267"/>
      <c r="F280" s="277"/>
      <c r="G280" s="556" t="s">
        <v>430</v>
      </c>
      <c r="H280" s="546">
        <v>0</v>
      </c>
      <c r="I280" s="312"/>
      <c r="J280" s="314"/>
      <c r="K280" s="280"/>
      <c r="L280" s="278"/>
      <c r="M280" s="320"/>
      <c r="N280" s="281"/>
      <c r="O280" s="268"/>
      <c r="P280" s="269"/>
    </row>
    <row r="281" spans="2:16" ht="12.75" customHeight="1" thickBot="1">
      <c r="B281" s="265"/>
      <c r="D281" s="266"/>
      <c r="E281" s="267"/>
      <c r="F281" s="556"/>
      <c r="G281" s="556" t="s">
        <v>244</v>
      </c>
      <c r="H281" s="447">
        <v>0</v>
      </c>
      <c r="I281" s="312" t="s">
        <v>437</v>
      </c>
      <c r="J281" s="314"/>
      <c r="K281" s="280"/>
      <c r="L281" s="278"/>
      <c r="M281" s="320"/>
      <c r="N281" s="281"/>
      <c r="O281" s="268"/>
      <c r="P281" s="269"/>
    </row>
    <row r="282" spans="2:16" ht="12.75" customHeight="1" thickBot="1">
      <c r="B282" s="265"/>
      <c r="D282" s="266"/>
      <c r="E282" s="267"/>
      <c r="F282" s="556"/>
      <c r="G282" s="559" t="s">
        <v>312</v>
      </c>
      <c r="H282" s="610">
        <f>((H281/100)*H280)*H26</f>
        <v>0</v>
      </c>
      <c r="I282" s="312"/>
      <c r="J282" s="314"/>
      <c r="K282" s="280"/>
      <c r="L282" s="278"/>
      <c r="M282" s="320"/>
      <c r="N282" s="281"/>
      <c r="O282" s="268"/>
      <c r="P282" s="269"/>
    </row>
    <row r="283" spans="2:16" ht="12.75" customHeight="1">
      <c r="B283" s="265"/>
      <c r="D283" s="266"/>
      <c r="E283" s="267"/>
      <c r="F283" s="556"/>
      <c r="G283" s="556"/>
      <c r="H283" s="554"/>
      <c r="I283" s="312"/>
      <c r="J283" s="314"/>
      <c r="K283" s="280"/>
      <c r="L283" s="278"/>
      <c r="M283" s="320"/>
      <c r="N283" s="281"/>
      <c r="O283" s="268"/>
      <c r="P283" s="269"/>
    </row>
    <row r="284" spans="2:16" ht="12.75" customHeight="1">
      <c r="B284" s="265"/>
      <c r="D284" s="266"/>
      <c r="E284" s="267"/>
      <c r="F284" s="555"/>
      <c r="G284" s="560" t="s">
        <v>303</v>
      </c>
      <c r="H284" s="554"/>
      <c r="I284" s="312"/>
      <c r="J284" s="314"/>
      <c r="K284" s="280"/>
      <c r="L284" s="278"/>
      <c r="M284" s="320"/>
      <c r="N284" s="281"/>
      <c r="O284" s="268"/>
      <c r="P284" s="269"/>
    </row>
    <row r="285" spans="2:16" ht="12.75" customHeight="1">
      <c r="B285" s="265"/>
      <c r="D285" s="266"/>
      <c r="E285" s="267"/>
      <c r="F285" s="556"/>
      <c r="G285" s="277"/>
      <c r="H285" s="554"/>
      <c r="I285" s="312"/>
      <c r="J285" s="314"/>
      <c r="K285" s="280"/>
      <c r="L285" s="278"/>
      <c r="M285" s="320"/>
      <c r="N285" s="281"/>
      <c r="O285" s="268"/>
      <c r="P285" s="269"/>
    </row>
    <row r="286" spans="2:16" ht="12.75" customHeight="1">
      <c r="B286" s="265"/>
      <c r="D286" s="266"/>
      <c r="E286" s="267"/>
      <c r="F286" s="277"/>
      <c r="G286" s="556" t="s">
        <v>432</v>
      </c>
      <c r="H286" s="554"/>
      <c r="I286" s="312"/>
      <c r="J286" s="314"/>
      <c r="K286" s="280"/>
      <c r="L286" s="278"/>
      <c r="M286" s="320"/>
      <c r="N286" s="281"/>
      <c r="O286" s="268"/>
      <c r="P286" s="269"/>
    </row>
    <row r="287" spans="2:16" ht="12.75" customHeight="1" thickBot="1">
      <c r="B287" s="265"/>
      <c r="D287" s="266"/>
      <c r="E287" s="267"/>
      <c r="F287" s="556"/>
      <c r="G287" s="277"/>
      <c r="H287" s="554"/>
      <c r="I287" s="312"/>
      <c r="J287" s="314"/>
      <c r="K287" s="280"/>
      <c r="L287" s="278"/>
      <c r="M287" s="320"/>
      <c r="N287" s="281"/>
      <c r="O287" s="268"/>
      <c r="P287" s="269"/>
    </row>
    <row r="288" spans="2:16" ht="12.75" customHeight="1" thickBot="1">
      <c r="B288" s="265"/>
      <c r="D288" s="266"/>
      <c r="E288" s="267"/>
      <c r="F288" s="277"/>
      <c r="G288" s="556" t="s">
        <v>428</v>
      </c>
      <c r="H288" s="561">
        <v>0</v>
      </c>
      <c r="I288" s="312"/>
      <c r="J288" s="314"/>
      <c r="K288" s="280"/>
      <c r="L288" s="278"/>
      <c r="M288" s="320"/>
      <c r="N288" s="281"/>
      <c r="O288" s="268"/>
      <c r="P288" s="269"/>
    </row>
    <row r="289" spans="2:16" ht="12.75" customHeight="1" thickBot="1">
      <c r="B289" s="265"/>
      <c r="D289" s="266"/>
      <c r="E289" s="267"/>
      <c r="F289" s="277"/>
      <c r="G289" s="556" t="s">
        <v>429</v>
      </c>
      <c r="H289" s="546">
        <v>0</v>
      </c>
      <c r="I289" s="312"/>
      <c r="J289" s="314"/>
      <c r="K289" s="280"/>
      <c r="L289" s="278"/>
      <c r="M289" s="320"/>
      <c r="N289" s="281"/>
      <c r="O289" s="268"/>
      <c r="P289" s="269"/>
    </row>
    <row r="290" spans="2:16" ht="12.75" customHeight="1" thickBot="1">
      <c r="B290" s="265"/>
      <c r="D290" s="266"/>
      <c r="E290" s="267"/>
      <c r="F290" s="277"/>
      <c r="G290" s="556" t="s">
        <v>244</v>
      </c>
      <c r="H290" s="561">
        <v>0</v>
      </c>
      <c r="I290" s="312" t="s">
        <v>437</v>
      </c>
      <c r="J290" s="314"/>
      <c r="K290" s="280"/>
      <c r="L290" s="278"/>
      <c r="M290" s="320"/>
      <c r="N290" s="281"/>
      <c r="O290" s="268"/>
      <c r="P290" s="269"/>
    </row>
    <row r="291" spans="2:16" ht="12.75" customHeight="1" thickBot="1">
      <c r="B291" s="265"/>
      <c r="D291" s="266"/>
      <c r="E291" s="267"/>
      <c r="F291" s="277"/>
      <c r="G291" s="335" t="s">
        <v>342</v>
      </c>
      <c r="H291" s="610">
        <f>((H288*((H290/100)*H289))*H26)</f>
        <v>0</v>
      </c>
      <c r="I291" s="312"/>
      <c r="J291" s="314"/>
      <c r="K291" s="280"/>
      <c r="L291" s="278"/>
      <c r="M291" s="320"/>
      <c r="N291" s="281"/>
      <c r="O291" s="268"/>
      <c r="P291" s="269"/>
    </row>
    <row r="292" spans="2:16" ht="12.75" customHeight="1">
      <c r="B292" s="265"/>
      <c r="D292" s="266"/>
      <c r="E292" s="267"/>
      <c r="F292" s="556"/>
      <c r="G292" s="282"/>
      <c r="H292" s="549"/>
      <c r="I292" s="522"/>
      <c r="J292" s="324"/>
      <c r="K292" s="284"/>
      <c r="L292" s="283"/>
      <c r="M292" s="326"/>
      <c r="N292" s="281"/>
      <c r="O292" s="268"/>
      <c r="P292" s="269"/>
    </row>
    <row r="293" spans="2:16" ht="12.75" customHeight="1">
      <c r="B293" s="265"/>
      <c r="D293" s="266"/>
      <c r="E293" s="267"/>
      <c r="F293" s="562"/>
      <c r="G293" s="283"/>
      <c r="H293" s="549"/>
      <c r="I293" s="522"/>
      <c r="J293" s="324"/>
      <c r="K293" s="284"/>
      <c r="L293" s="283"/>
      <c r="M293" s="284"/>
      <c r="N293" s="285"/>
      <c r="O293" s="268"/>
      <c r="P293" s="269"/>
    </row>
    <row r="294" spans="2:16" ht="12.75" customHeight="1">
      <c r="B294" s="265"/>
      <c r="D294" s="266"/>
      <c r="E294" s="267"/>
      <c r="F294" s="311"/>
      <c r="G294" s="272"/>
      <c r="H294" s="537"/>
      <c r="I294" s="331"/>
      <c r="J294" s="311"/>
      <c r="K294" s="268"/>
      <c r="L294" s="267"/>
      <c r="M294" s="268"/>
      <c r="N294" s="267"/>
      <c r="O294" s="268"/>
      <c r="P294" s="269"/>
    </row>
    <row r="295" spans="2:16" ht="12.75" customHeight="1" thickBot="1">
      <c r="B295" s="265"/>
      <c r="D295" s="266"/>
      <c r="E295" s="267"/>
      <c r="F295" s="332"/>
      <c r="G295" s="274"/>
      <c r="H295" s="541"/>
      <c r="I295" s="509"/>
      <c r="J295" s="316"/>
      <c r="K295" s="275"/>
      <c r="L295" s="274"/>
      <c r="M295" s="275"/>
      <c r="N295" s="276"/>
      <c r="O295" s="268"/>
      <c r="P295" s="269"/>
    </row>
    <row r="296" spans="2:16" ht="12.75" customHeight="1" thickBot="1">
      <c r="B296" s="258" t="s">
        <v>104</v>
      </c>
      <c r="D296" s="266"/>
      <c r="E296" s="267"/>
      <c r="F296" s="335" t="s">
        <v>440</v>
      </c>
      <c r="G296" s="278"/>
      <c r="H296" s="554"/>
      <c r="I296" s="312"/>
      <c r="J296" s="314"/>
      <c r="K296" s="280"/>
      <c r="L296" s="278"/>
      <c r="M296" s="280"/>
      <c r="N296" s="281"/>
      <c r="O296" s="268"/>
      <c r="P296" s="269"/>
    </row>
    <row r="297" spans="2:16" ht="12.75" customHeight="1">
      <c r="B297" s="265"/>
      <c r="D297" s="266"/>
      <c r="E297" s="267"/>
      <c r="F297" s="335"/>
      <c r="G297" s="278"/>
      <c r="H297" s="554"/>
      <c r="I297" s="312"/>
      <c r="J297" s="314"/>
      <c r="K297" s="280"/>
      <c r="L297" s="278"/>
      <c r="M297" s="280"/>
      <c r="N297" s="281"/>
      <c r="O297" s="268"/>
      <c r="P297" s="269"/>
    </row>
    <row r="298" spans="2:16" ht="12.75" customHeight="1">
      <c r="B298" s="265"/>
      <c r="D298" s="266"/>
      <c r="E298" s="267"/>
      <c r="F298" s="555" t="s">
        <v>494</v>
      </c>
      <c r="G298" s="278"/>
      <c r="H298" s="554"/>
      <c r="I298" s="312"/>
      <c r="J298" s="314"/>
      <c r="K298" s="280"/>
      <c r="L298" s="278"/>
      <c r="M298" s="280"/>
      <c r="N298" s="281"/>
      <c r="O298" s="268"/>
      <c r="P298" s="269"/>
    </row>
    <row r="299" spans="2:16" ht="12.75" customHeight="1" thickBot="1">
      <c r="B299" s="265"/>
      <c r="D299" s="266"/>
      <c r="E299" s="267"/>
      <c r="F299" s="335"/>
      <c r="G299" s="278"/>
      <c r="H299" s="554"/>
      <c r="I299" s="312"/>
      <c r="J299" s="314"/>
      <c r="K299" s="280"/>
      <c r="L299" s="278"/>
      <c r="M299" s="280"/>
      <c r="N299" s="281"/>
      <c r="O299" s="268"/>
      <c r="P299" s="269"/>
    </row>
    <row r="300" spans="2:16" ht="12.75" customHeight="1" thickBot="1">
      <c r="B300" s="265"/>
      <c r="D300" s="266"/>
      <c r="E300" s="267"/>
      <c r="F300" s="556" t="s">
        <v>422</v>
      </c>
      <c r="G300" s="278"/>
      <c r="H300" s="270" t="s">
        <v>99</v>
      </c>
      <c r="I300" s="279" t="s">
        <v>11</v>
      </c>
      <c r="J300" s="314"/>
      <c r="K300" s="280"/>
      <c r="L300" s="278"/>
      <c r="M300" s="280"/>
      <c r="N300" s="281"/>
      <c r="O300" s="268"/>
      <c r="P300" s="269"/>
    </row>
    <row r="301" spans="2:16" ht="12.75" customHeight="1" thickBot="1">
      <c r="B301" s="265"/>
      <c r="D301" s="266"/>
      <c r="E301" s="267"/>
      <c r="F301" s="335"/>
      <c r="G301" s="278"/>
      <c r="H301" s="554"/>
      <c r="I301" s="312"/>
      <c r="J301" s="558"/>
      <c r="K301" s="280"/>
      <c r="L301" s="278"/>
      <c r="M301" s="280"/>
      <c r="N301" s="281"/>
      <c r="O301" s="268"/>
      <c r="P301" s="269"/>
    </row>
    <row r="302" spans="2:16" ht="12.75" customHeight="1" thickBot="1">
      <c r="B302" s="265"/>
      <c r="D302" s="266"/>
      <c r="E302" s="267"/>
      <c r="F302" s="277" t="s">
        <v>390</v>
      </c>
      <c r="G302" s="278"/>
      <c r="H302" s="563" t="s">
        <v>99</v>
      </c>
      <c r="I302" s="564"/>
      <c r="J302" s="278"/>
      <c r="K302" s="280"/>
      <c r="L302" s="278"/>
      <c r="M302" s="280"/>
      <c r="N302" s="281"/>
      <c r="O302" s="550"/>
      <c r="P302" s="269"/>
    </row>
    <row r="303" spans="2:16" ht="12.75" customHeight="1">
      <c r="B303" s="265"/>
      <c r="D303" s="266"/>
      <c r="E303" s="267"/>
      <c r="F303" s="277"/>
      <c r="G303" s="278"/>
      <c r="H303" s="565"/>
      <c r="I303" s="564"/>
      <c r="J303" s="278"/>
      <c r="K303" s="280"/>
      <c r="L303" s="278"/>
      <c r="M303" s="280"/>
      <c r="N303" s="281"/>
      <c r="O303" s="550"/>
      <c r="P303" s="269"/>
    </row>
    <row r="304" spans="2:16" ht="12.75" customHeight="1" thickBot="1">
      <c r="B304" s="265"/>
      <c r="D304" s="266"/>
      <c r="E304" s="267"/>
      <c r="F304" s="277"/>
      <c r="G304" s="273"/>
      <c r="H304" s="275"/>
      <c r="I304" s="274"/>
      <c r="J304" s="274"/>
      <c r="K304" s="275"/>
      <c r="L304" s="274"/>
      <c r="M304" s="318"/>
      <c r="N304" s="281"/>
      <c r="O304" s="550"/>
      <c r="P304" s="269"/>
    </row>
    <row r="305" spans="2:16" ht="12.75" customHeight="1" thickBot="1">
      <c r="B305" s="265"/>
      <c r="D305" s="266"/>
      <c r="E305" s="267"/>
      <c r="F305" s="277"/>
      <c r="G305" s="277" t="s">
        <v>433</v>
      </c>
      <c r="H305" s="321">
        <v>0</v>
      </c>
      <c r="I305" s="278"/>
      <c r="J305" s="278"/>
      <c r="K305" s="280"/>
      <c r="L305" s="278"/>
      <c r="M305" s="320"/>
      <c r="N305" s="281"/>
      <c r="O305" s="550"/>
      <c r="P305" s="269"/>
    </row>
    <row r="306" spans="2:16" ht="12.75" customHeight="1" thickBot="1">
      <c r="B306" s="265"/>
      <c r="D306" s="266"/>
      <c r="E306" s="267"/>
      <c r="F306" s="277"/>
      <c r="G306" s="277"/>
      <c r="H306" s="280"/>
      <c r="I306" s="278"/>
      <c r="J306" s="278"/>
      <c r="K306" s="280"/>
      <c r="L306" s="278"/>
      <c r="M306" s="320"/>
      <c r="N306" s="281"/>
      <c r="O306" s="550"/>
      <c r="P306" s="269"/>
    </row>
    <row r="307" spans="2:16" ht="12.75" customHeight="1" thickBot="1">
      <c r="B307" s="265"/>
      <c r="D307" s="266"/>
      <c r="E307" s="267"/>
      <c r="F307" s="277"/>
      <c r="G307" s="335" t="s">
        <v>342</v>
      </c>
      <c r="H307" s="610">
        <f>(H305*H24)*H26</f>
        <v>0</v>
      </c>
      <c r="I307" s="278"/>
      <c r="J307" s="278"/>
      <c r="K307" s="280"/>
      <c r="L307" s="278"/>
      <c r="M307" s="320"/>
      <c r="N307" s="281"/>
      <c r="O307" s="550"/>
      <c r="P307" s="269"/>
    </row>
    <row r="308" spans="2:16" ht="12.75" customHeight="1">
      <c r="B308" s="265"/>
      <c r="D308" s="266"/>
      <c r="E308" s="267"/>
      <c r="F308" s="277"/>
      <c r="G308" s="282"/>
      <c r="H308" s="284"/>
      <c r="I308" s="283"/>
      <c r="J308" s="283"/>
      <c r="K308" s="284"/>
      <c r="L308" s="283"/>
      <c r="M308" s="326"/>
      <c r="N308" s="281"/>
      <c r="O308" s="550"/>
      <c r="P308" s="269"/>
    </row>
    <row r="309" spans="2:16" ht="12.75" customHeight="1">
      <c r="B309" s="265"/>
      <c r="D309" s="266"/>
      <c r="E309" s="267"/>
      <c r="F309" s="277"/>
      <c r="G309" s="278"/>
      <c r="H309" s="280"/>
      <c r="I309" s="278"/>
      <c r="J309" s="278"/>
      <c r="K309" s="280"/>
      <c r="L309" s="278"/>
      <c r="M309" s="280"/>
      <c r="N309" s="281"/>
      <c r="O309" s="550"/>
      <c r="P309" s="269"/>
    </row>
    <row r="310" spans="2:16" ht="12.75" customHeight="1">
      <c r="B310" s="265"/>
      <c r="D310" s="266"/>
      <c r="E310" s="267"/>
      <c r="F310" s="277"/>
      <c r="G310" s="273"/>
      <c r="H310" s="275"/>
      <c r="I310" s="274"/>
      <c r="J310" s="274"/>
      <c r="K310" s="275"/>
      <c r="L310" s="274"/>
      <c r="M310" s="318"/>
      <c r="N310" s="281"/>
      <c r="O310" s="550"/>
      <c r="P310" s="269"/>
    </row>
    <row r="311" spans="2:16" ht="12.75" customHeight="1">
      <c r="B311" s="265"/>
      <c r="D311" s="266"/>
      <c r="E311" s="267"/>
      <c r="F311" s="277"/>
      <c r="G311" s="277" t="s">
        <v>423</v>
      </c>
      <c r="H311" s="280"/>
      <c r="I311" s="278"/>
      <c r="J311" s="278"/>
      <c r="K311" s="280"/>
      <c r="L311" s="278"/>
      <c r="M311" s="320"/>
      <c r="N311" s="281"/>
      <c r="O311" s="550"/>
      <c r="P311" s="269"/>
    </row>
    <row r="312" spans="2:16" ht="12.75" customHeight="1">
      <c r="B312" s="265"/>
      <c r="D312" s="266"/>
      <c r="E312" s="267"/>
      <c r="F312" s="277"/>
      <c r="G312" s="277"/>
      <c r="H312" s="280"/>
      <c r="I312" s="278"/>
      <c r="J312" s="278"/>
      <c r="K312" s="280"/>
      <c r="L312" s="278"/>
      <c r="M312" s="320"/>
      <c r="N312" s="281"/>
      <c r="O312" s="550"/>
      <c r="P312" s="269"/>
    </row>
    <row r="313" spans="2:16" ht="12.75" customHeight="1" thickBot="1">
      <c r="B313" s="265"/>
      <c r="D313" s="266"/>
      <c r="E313" s="267"/>
      <c r="F313" s="277"/>
      <c r="G313" s="277"/>
      <c r="H313" s="322" t="s">
        <v>495</v>
      </c>
      <c r="I313" s="278"/>
      <c r="J313" s="278"/>
      <c r="K313" s="322" t="s">
        <v>312</v>
      </c>
      <c r="L313" s="278"/>
      <c r="M313" s="320"/>
      <c r="N313" s="281"/>
      <c r="O313" s="550"/>
      <c r="P313" s="269"/>
    </row>
    <row r="314" spans="2:16" ht="12.75" customHeight="1" thickBot="1">
      <c r="B314" s="265"/>
      <c r="D314" s="266"/>
      <c r="E314" s="267"/>
      <c r="F314" s="277"/>
      <c r="G314" s="277" t="s">
        <v>498</v>
      </c>
      <c r="H314" s="321">
        <v>0</v>
      </c>
      <c r="I314" s="278"/>
      <c r="J314" s="278"/>
      <c r="K314" s="610">
        <f>H314*H26</f>
        <v>0</v>
      </c>
      <c r="L314" s="278"/>
      <c r="M314" s="566"/>
      <c r="N314" s="281"/>
      <c r="O314" s="550"/>
      <c r="P314" s="269"/>
    </row>
    <row r="315" spans="2:16" ht="12.75" customHeight="1">
      <c r="B315" s="265"/>
      <c r="D315" s="266"/>
      <c r="E315" s="267"/>
      <c r="F315" s="277"/>
      <c r="G315" s="277"/>
      <c r="H315" s="280"/>
      <c r="I315" s="278"/>
      <c r="J315" s="278"/>
      <c r="K315" s="280"/>
      <c r="L315" s="278"/>
      <c r="M315" s="320"/>
      <c r="N315" s="281"/>
      <c r="O315" s="550"/>
      <c r="P315" s="269"/>
    </row>
    <row r="316" spans="2:16" ht="12.75" customHeight="1">
      <c r="B316" s="265"/>
      <c r="D316" s="266"/>
      <c r="E316" s="267"/>
      <c r="F316" s="277"/>
      <c r="G316" s="560" t="s">
        <v>303</v>
      </c>
      <c r="H316" s="280"/>
      <c r="I316" s="278"/>
      <c r="J316" s="278"/>
      <c r="K316" s="280"/>
      <c r="L316" s="278"/>
      <c r="M316" s="320"/>
      <c r="N316" s="281"/>
      <c r="O316" s="550"/>
      <c r="P316" s="269"/>
    </row>
    <row r="317" spans="2:16" ht="12.75" customHeight="1" thickBot="1">
      <c r="B317" s="265"/>
      <c r="D317" s="266"/>
      <c r="E317" s="267"/>
      <c r="F317" s="277"/>
      <c r="G317" s="277"/>
      <c r="H317" s="322" t="s">
        <v>496</v>
      </c>
      <c r="I317" s="278"/>
      <c r="J317" s="278"/>
      <c r="K317" s="322" t="s">
        <v>312</v>
      </c>
      <c r="L317" s="278"/>
      <c r="M317" s="320"/>
      <c r="N317" s="281"/>
      <c r="O317" s="550"/>
      <c r="P317" s="269"/>
    </row>
    <row r="318" spans="2:16" ht="12.75" customHeight="1" thickBot="1">
      <c r="B318" s="265"/>
      <c r="D318" s="266"/>
      <c r="E318" s="267"/>
      <c r="F318" s="277"/>
      <c r="G318" s="277" t="s">
        <v>497</v>
      </c>
      <c r="H318" s="321">
        <v>0</v>
      </c>
      <c r="I318" s="278"/>
      <c r="J318" s="278"/>
      <c r="K318" s="610">
        <f>(H318*H24)*H26</f>
        <v>0</v>
      </c>
      <c r="L318" s="278"/>
      <c r="M318" s="320"/>
      <c r="N318" s="281"/>
      <c r="O318" s="550"/>
      <c r="P318" s="269"/>
    </row>
    <row r="319" spans="2:16" ht="12.75" customHeight="1">
      <c r="B319" s="265"/>
      <c r="D319" s="266"/>
      <c r="E319" s="267"/>
      <c r="F319" s="277"/>
      <c r="G319" s="277"/>
      <c r="H319" s="280"/>
      <c r="I319" s="278"/>
      <c r="J319" s="278"/>
      <c r="K319" s="280"/>
      <c r="L319" s="278"/>
      <c r="M319" s="320"/>
      <c r="N319" s="281"/>
      <c r="O319" s="550"/>
      <c r="P319" s="269"/>
    </row>
    <row r="320" spans="2:16" ht="12.75" customHeight="1">
      <c r="B320" s="265"/>
      <c r="D320" s="266"/>
      <c r="E320" s="267"/>
      <c r="F320" s="277"/>
      <c r="G320" s="282"/>
      <c r="H320" s="284"/>
      <c r="I320" s="283"/>
      <c r="J320" s="283"/>
      <c r="K320" s="284"/>
      <c r="L320" s="283"/>
      <c r="M320" s="326"/>
      <c r="N320" s="281"/>
      <c r="O320" s="550"/>
      <c r="P320" s="269"/>
    </row>
    <row r="321" spans="2:16" ht="12.75" customHeight="1">
      <c r="B321" s="265"/>
      <c r="D321" s="266"/>
      <c r="E321" s="267"/>
      <c r="F321" s="282"/>
      <c r="G321" s="283"/>
      <c r="H321" s="284"/>
      <c r="I321" s="283"/>
      <c r="J321" s="283"/>
      <c r="K321" s="284"/>
      <c r="L321" s="283"/>
      <c r="M321" s="284"/>
      <c r="N321" s="285"/>
      <c r="O321" s="550"/>
      <c r="P321" s="269"/>
    </row>
    <row r="322" spans="2:16" ht="12.75" customHeight="1">
      <c r="B322" s="265"/>
      <c r="D322" s="266"/>
      <c r="E322" s="267"/>
      <c r="F322" s="267"/>
      <c r="G322" s="267"/>
      <c r="H322" s="268"/>
      <c r="I322" s="267"/>
      <c r="J322" s="267"/>
      <c r="K322" s="268"/>
      <c r="L322" s="267"/>
      <c r="M322" s="268"/>
      <c r="N322" s="267"/>
      <c r="O322" s="550"/>
      <c r="P322" s="269"/>
    </row>
    <row r="323" spans="2:16" ht="12.75" customHeight="1" thickBot="1">
      <c r="B323" s="265"/>
      <c r="D323" s="266"/>
      <c r="E323" s="267"/>
      <c r="F323" s="273"/>
      <c r="G323" s="274"/>
      <c r="H323" s="275"/>
      <c r="I323" s="274"/>
      <c r="J323" s="274"/>
      <c r="K323" s="275"/>
      <c r="L323" s="274"/>
      <c r="M323" s="275"/>
      <c r="N323" s="276"/>
      <c r="O323" s="550"/>
      <c r="P323" s="269"/>
    </row>
    <row r="324" spans="2:16" ht="12.75" customHeight="1" thickBot="1">
      <c r="B324" s="258" t="s">
        <v>104</v>
      </c>
      <c r="D324" s="266"/>
      <c r="E324" s="267"/>
      <c r="F324" s="335" t="s">
        <v>474</v>
      </c>
      <c r="G324" s="278"/>
      <c r="H324" s="280"/>
      <c r="I324" s="278"/>
      <c r="J324" s="278"/>
      <c r="K324" s="280"/>
      <c r="L324" s="278"/>
      <c r="M324" s="280"/>
      <c r="N324" s="281"/>
      <c r="O324" s="550"/>
      <c r="P324" s="269"/>
    </row>
    <row r="325" spans="2:16" ht="12.75" customHeight="1" thickBot="1">
      <c r="B325" s="265"/>
      <c r="D325" s="266"/>
      <c r="E325" s="267"/>
      <c r="F325" s="277"/>
      <c r="G325" s="278"/>
      <c r="H325" s="280"/>
      <c r="I325" s="278"/>
      <c r="J325" s="278"/>
      <c r="K325" s="280"/>
      <c r="L325" s="278"/>
      <c r="M325" s="280"/>
      <c r="N325" s="281"/>
      <c r="O325" s="550"/>
      <c r="P325" s="269"/>
    </row>
    <row r="326" spans="2:18" ht="13.5" thickBot="1">
      <c r="B326" s="265"/>
      <c r="D326" s="266"/>
      <c r="E326" s="267"/>
      <c r="F326" s="556" t="s">
        <v>341</v>
      </c>
      <c r="G326" s="278"/>
      <c r="H326" s="270" t="s">
        <v>99</v>
      </c>
      <c r="I326" s="312"/>
      <c r="J326" s="278"/>
      <c r="K326" s="280"/>
      <c r="L326" s="278"/>
      <c r="M326" s="280"/>
      <c r="N326" s="281"/>
      <c r="O326" s="268"/>
      <c r="P326" s="269"/>
      <c r="R326" s="495"/>
    </row>
    <row r="327" spans="2:18" ht="12.75">
      <c r="B327" s="265"/>
      <c r="D327" s="266"/>
      <c r="E327" s="267"/>
      <c r="F327" s="277"/>
      <c r="G327" s="314"/>
      <c r="H327" s="280"/>
      <c r="I327" s="278"/>
      <c r="J327" s="278"/>
      <c r="K327" s="280"/>
      <c r="L327" s="278"/>
      <c r="M327" s="280"/>
      <c r="N327" s="281"/>
      <c r="O327" s="268"/>
      <c r="P327" s="269"/>
      <c r="R327" s="495"/>
    </row>
    <row r="328" spans="2:18" ht="12.75">
      <c r="B328" s="265"/>
      <c r="D328" s="266"/>
      <c r="E328" s="267"/>
      <c r="F328" s="335"/>
      <c r="G328" s="273"/>
      <c r="H328" s="275"/>
      <c r="I328" s="274"/>
      <c r="J328" s="274"/>
      <c r="K328" s="275"/>
      <c r="L328" s="274"/>
      <c r="M328" s="318"/>
      <c r="N328" s="281"/>
      <c r="O328" s="268"/>
      <c r="P328" s="269"/>
      <c r="R328" s="495"/>
    </row>
    <row r="329" spans="2:16" ht="13.5" thickBot="1">
      <c r="B329" s="265"/>
      <c r="D329" s="266"/>
      <c r="E329" s="267"/>
      <c r="F329" s="277"/>
      <c r="G329" s="277" t="s">
        <v>431</v>
      </c>
      <c r="H329" s="280"/>
      <c r="I329" s="345"/>
      <c r="J329" s="278"/>
      <c r="K329" s="322"/>
      <c r="L329" s="278"/>
      <c r="M329" s="320"/>
      <c r="N329" s="281"/>
      <c r="O329" s="268"/>
      <c r="P329" s="269"/>
    </row>
    <row r="330" spans="2:16" ht="13.5" thickBot="1">
      <c r="B330" s="265"/>
      <c r="D330" s="266"/>
      <c r="E330" s="267"/>
      <c r="F330" s="277"/>
      <c r="G330" s="567" t="s">
        <v>499</v>
      </c>
      <c r="H330" s="448">
        <v>0</v>
      </c>
      <c r="I330" s="278"/>
      <c r="J330" s="278"/>
      <c r="K330" s="315"/>
      <c r="L330" s="278"/>
      <c r="M330" s="320"/>
      <c r="N330" s="281"/>
      <c r="O330" s="268"/>
      <c r="P330" s="269"/>
    </row>
    <row r="331" spans="2:16" ht="13.5" thickBot="1">
      <c r="B331" s="265"/>
      <c r="D331" s="266"/>
      <c r="E331" s="267"/>
      <c r="F331" s="277"/>
      <c r="G331" s="567" t="s">
        <v>501</v>
      </c>
      <c r="H331" s="321">
        <v>0</v>
      </c>
      <c r="I331" s="278"/>
      <c r="J331" s="278"/>
      <c r="K331" s="315"/>
      <c r="L331" s="278"/>
      <c r="M331" s="320"/>
      <c r="N331" s="281"/>
      <c r="O331" s="268"/>
      <c r="P331" s="269"/>
    </row>
    <row r="332" spans="2:16" ht="13.5" thickBot="1">
      <c r="B332" s="265"/>
      <c r="D332" s="266"/>
      <c r="E332" s="267"/>
      <c r="F332" s="277"/>
      <c r="G332" s="567" t="s">
        <v>500</v>
      </c>
      <c r="H332" s="344">
        <v>0</v>
      </c>
      <c r="I332" s="278"/>
      <c r="J332" s="278"/>
      <c r="K332" s="315"/>
      <c r="L332" s="278"/>
      <c r="M332" s="320"/>
      <c r="N332" s="281"/>
      <c r="O332" s="268"/>
      <c r="P332" s="269"/>
    </row>
    <row r="333" spans="2:16" ht="13.5" thickBot="1">
      <c r="B333" s="265"/>
      <c r="D333" s="266"/>
      <c r="E333" s="267"/>
      <c r="F333" s="277"/>
      <c r="G333" s="335" t="s">
        <v>312</v>
      </c>
      <c r="H333" s="610">
        <f>(H330+H331+H332)*H26</f>
        <v>0</v>
      </c>
      <c r="I333" s="278"/>
      <c r="J333" s="278"/>
      <c r="K333" s="280"/>
      <c r="L333" s="278"/>
      <c r="M333" s="320"/>
      <c r="N333" s="281"/>
      <c r="O333" s="268"/>
      <c r="P333" s="269"/>
    </row>
    <row r="334" spans="2:16" ht="12.75">
      <c r="B334" s="265"/>
      <c r="D334" s="266"/>
      <c r="E334" s="267"/>
      <c r="F334" s="277"/>
      <c r="G334" s="338"/>
      <c r="H334" s="549"/>
      <c r="I334" s="283"/>
      <c r="J334" s="283"/>
      <c r="K334" s="284"/>
      <c r="L334" s="283"/>
      <c r="M334" s="326"/>
      <c r="N334" s="281"/>
      <c r="O334" s="268"/>
      <c r="P334" s="269"/>
    </row>
    <row r="335" spans="2:16" ht="12.75">
      <c r="B335" s="265"/>
      <c r="D335" s="266"/>
      <c r="E335" s="267"/>
      <c r="F335" s="282"/>
      <c r="G335" s="324"/>
      <c r="H335" s="549"/>
      <c r="I335" s="283"/>
      <c r="J335" s="283"/>
      <c r="K335" s="284"/>
      <c r="L335" s="283"/>
      <c r="M335" s="284"/>
      <c r="N335" s="285"/>
      <c r="O335" s="268"/>
      <c r="P335" s="269"/>
    </row>
    <row r="336" spans="2:16" ht="12.75">
      <c r="B336" s="265"/>
      <c r="D336" s="266"/>
      <c r="E336" s="267"/>
      <c r="F336" s="267"/>
      <c r="G336" s="311"/>
      <c r="H336" s="537"/>
      <c r="I336" s="267"/>
      <c r="J336" s="267"/>
      <c r="K336" s="268"/>
      <c r="L336" s="267"/>
      <c r="M336" s="268"/>
      <c r="N336" s="267"/>
      <c r="O336" s="268"/>
      <c r="P336" s="269"/>
    </row>
    <row r="337" spans="2:16" ht="13.5" thickBot="1">
      <c r="B337" s="265"/>
      <c r="D337" s="298"/>
      <c r="E337" s="310"/>
      <c r="F337" s="303"/>
      <c r="G337" s="303"/>
      <c r="H337" s="433"/>
      <c r="I337" s="310"/>
      <c r="J337" s="310"/>
      <c r="K337" s="309"/>
      <c r="L337" s="310"/>
      <c r="M337" s="309"/>
      <c r="N337" s="310"/>
      <c r="O337" s="309"/>
      <c r="P337" s="306"/>
    </row>
    <row r="338" spans="2:16" ht="13.5" thickBot="1">
      <c r="B338" s="258" t="s">
        <v>104</v>
      </c>
      <c r="D338" s="298"/>
      <c r="E338" s="310"/>
      <c r="F338" s="303" t="s">
        <v>138</v>
      </c>
      <c r="G338" s="303"/>
      <c r="H338" s="433"/>
      <c r="I338" s="310"/>
      <c r="J338" s="310"/>
      <c r="K338" s="309"/>
      <c r="L338" s="310"/>
      <c r="M338" s="309"/>
      <c r="N338" s="310"/>
      <c r="O338" s="309"/>
      <c r="P338" s="306"/>
    </row>
    <row r="339" spans="2:16" ht="13.5" thickBot="1">
      <c r="B339" s="265"/>
      <c r="D339" s="298"/>
      <c r="E339" s="310"/>
      <c r="F339" s="303"/>
      <c r="G339" s="303"/>
      <c r="H339" s="433"/>
      <c r="I339" s="310"/>
      <c r="J339" s="310"/>
      <c r="K339" s="309"/>
      <c r="L339" s="310"/>
      <c r="M339" s="309"/>
      <c r="N339" s="310"/>
      <c r="O339" s="309"/>
      <c r="P339" s="306"/>
    </row>
    <row r="340" spans="2:16" ht="13.5" thickBot="1">
      <c r="B340" s="265"/>
      <c r="D340" s="298"/>
      <c r="E340" s="310"/>
      <c r="F340" s="327" t="s">
        <v>503</v>
      </c>
      <c r="G340" s="300"/>
      <c r="H340" s="270" t="s">
        <v>99</v>
      </c>
      <c r="I340" s="568" t="s">
        <v>12</v>
      </c>
      <c r="J340" s="303"/>
      <c r="K340" s="309"/>
      <c r="L340" s="310"/>
      <c r="M340" s="309"/>
      <c r="N340" s="310"/>
      <c r="O340" s="309"/>
      <c r="P340" s="306"/>
    </row>
    <row r="341" spans="2:16" ht="12.75">
      <c r="B341" s="265"/>
      <c r="D341" s="298"/>
      <c r="E341" s="310"/>
      <c r="F341" s="303"/>
      <c r="G341" s="300"/>
      <c r="H341" s="433"/>
      <c r="I341" s="327"/>
      <c r="J341" s="300"/>
      <c r="K341" s="309"/>
      <c r="L341" s="310"/>
      <c r="M341" s="309"/>
      <c r="N341" s="310"/>
      <c r="O341" s="309"/>
      <c r="P341" s="306"/>
    </row>
    <row r="342" spans="2:16" ht="13.5" customHeight="1">
      <c r="B342" s="265"/>
      <c r="D342" s="298"/>
      <c r="E342" s="310"/>
      <c r="F342" s="303"/>
      <c r="G342" s="300"/>
      <c r="H342" s="433"/>
      <c r="I342" s="327"/>
      <c r="J342" s="303"/>
      <c r="K342" s="309"/>
      <c r="L342" s="310"/>
      <c r="M342" s="309"/>
      <c r="N342" s="310"/>
      <c r="O342" s="309"/>
      <c r="P342" s="306"/>
    </row>
    <row r="343" spans="2:16" ht="13.5" customHeight="1">
      <c r="B343" s="265"/>
      <c r="D343" s="298"/>
      <c r="E343" s="310"/>
      <c r="F343" s="332"/>
      <c r="G343" s="274"/>
      <c r="H343" s="541"/>
      <c r="I343" s="509"/>
      <c r="J343" s="316"/>
      <c r="K343" s="275"/>
      <c r="L343" s="274"/>
      <c r="M343" s="275"/>
      <c r="N343" s="276"/>
      <c r="O343" s="309"/>
      <c r="P343" s="306"/>
    </row>
    <row r="344" spans="2:16" ht="13.5" customHeight="1">
      <c r="B344" s="265"/>
      <c r="D344" s="298"/>
      <c r="E344" s="310"/>
      <c r="F344" s="335"/>
      <c r="G344" s="278" t="s">
        <v>502</v>
      </c>
      <c r="H344" s="554"/>
      <c r="I344" s="312"/>
      <c r="J344" s="314"/>
      <c r="K344" s="280"/>
      <c r="L344" s="278"/>
      <c r="M344" s="280"/>
      <c r="N344" s="281"/>
      <c r="O344" s="309"/>
      <c r="P344" s="306"/>
    </row>
    <row r="345" spans="2:16" ht="13.5" customHeight="1" thickBot="1">
      <c r="B345" s="265"/>
      <c r="D345" s="298"/>
      <c r="E345" s="310"/>
      <c r="F345" s="335"/>
      <c r="G345" s="278"/>
      <c r="H345" s="554"/>
      <c r="I345" s="312"/>
      <c r="J345" s="314"/>
      <c r="K345" s="280"/>
      <c r="L345" s="278"/>
      <c r="M345" s="280"/>
      <c r="N345" s="281"/>
      <c r="O345" s="309"/>
      <c r="P345" s="306"/>
    </row>
    <row r="346" spans="2:16" ht="13.5" customHeight="1" thickBot="1">
      <c r="B346" s="265"/>
      <c r="D346" s="298"/>
      <c r="E346" s="310"/>
      <c r="F346" s="335"/>
      <c r="G346" s="312" t="s">
        <v>283</v>
      </c>
      <c r="H346" s="436">
        <v>36</v>
      </c>
      <c r="I346" s="278" t="s">
        <v>259</v>
      </c>
      <c r="J346" s="359"/>
      <c r="K346" s="280"/>
      <c r="L346" s="278"/>
      <c r="M346" s="280"/>
      <c r="N346" s="281"/>
      <c r="O346" s="309"/>
      <c r="P346" s="306"/>
    </row>
    <row r="347" spans="2:16" ht="13.5" customHeight="1" thickBot="1">
      <c r="B347" s="265"/>
      <c r="D347" s="298"/>
      <c r="E347" s="310"/>
      <c r="F347" s="335"/>
      <c r="G347" s="312" t="s">
        <v>284</v>
      </c>
      <c r="H347" s="436">
        <v>45</v>
      </c>
      <c r="I347" s="278" t="s">
        <v>285</v>
      </c>
      <c r="J347" s="359"/>
      <c r="K347" s="280"/>
      <c r="L347" s="278"/>
      <c r="M347" s="280"/>
      <c r="N347" s="281"/>
      <c r="O347" s="309"/>
      <c r="P347" s="306"/>
    </row>
    <row r="348" spans="2:16" ht="13.5" customHeight="1">
      <c r="B348" s="265"/>
      <c r="D348" s="298"/>
      <c r="E348" s="310"/>
      <c r="F348" s="335"/>
      <c r="G348" s="278"/>
      <c r="H348" s="554"/>
      <c r="I348" s="312"/>
      <c r="J348" s="314"/>
      <c r="K348" s="280"/>
      <c r="L348" s="278"/>
      <c r="M348" s="280"/>
      <c r="N348" s="281"/>
      <c r="O348" s="309"/>
      <c r="P348" s="306"/>
    </row>
    <row r="349" spans="2:16" ht="26.25" thickBot="1">
      <c r="B349" s="265"/>
      <c r="D349" s="298"/>
      <c r="E349" s="310"/>
      <c r="F349" s="335"/>
      <c r="G349" s="569" t="s">
        <v>286</v>
      </c>
      <c r="H349" s="570" t="s">
        <v>358</v>
      </c>
      <c r="I349" s="571"/>
      <c r="J349" s="278"/>
      <c r="K349" s="570" t="s">
        <v>0</v>
      </c>
      <c r="L349" s="278"/>
      <c r="M349" s="570" t="s">
        <v>342</v>
      </c>
      <c r="N349" s="281"/>
      <c r="O349" s="309"/>
      <c r="P349" s="306"/>
    </row>
    <row r="350" spans="2:16" ht="13.5" customHeight="1" thickBot="1">
      <c r="B350" s="265"/>
      <c r="D350" s="298"/>
      <c r="E350" s="310"/>
      <c r="F350" s="335"/>
      <c r="G350" s="312" t="s">
        <v>288</v>
      </c>
      <c r="H350" s="561">
        <v>1</v>
      </c>
      <c r="I350" s="312"/>
      <c r="J350" s="278"/>
      <c r="K350" s="572">
        <v>0</v>
      </c>
      <c r="L350" s="278"/>
      <c r="M350" s="625">
        <f aca="true" t="shared" si="0" ref="M350:M356">H350*K350</f>
        <v>0</v>
      </c>
      <c r="N350" s="281"/>
      <c r="O350" s="309"/>
      <c r="P350" s="306"/>
    </row>
    <row r="351" spans="2:16" ht="13.5" customHeight="1" thickBot="1">
      <c r="B351" s="265"/>
      <c r="D351" s="298"/>
      <c r="E351" s="310"/>
      <c r="F351" s="335"/>
      <c r="G351" s="312" t="s">
        <v>289</v>
      </c>
      <c r="H351" s="561">
        <v>0</v>
      </c>
      <c r="I351" s="312"/>
      <c r="J351" s="278"/>
      <c r="K351" s="572">
        <v>0</v>
      </c>
      <c r="L351" s="278"/>
      <c r="M351" s="625">
        <f t="shared" si="0"/>
        <v>0</v>
      </c>
      <c r="N351" s="281"/>
      <c r="O351" s="309"/>
      <c r="P351" s="306"/>
    </row>
    <row r="352" spans="2:16" ht="13.5" customHeight="1" thickBot="1">
      <c r="B352" s="265"/>
      <c r="D352" s="298"/>
      <c r="E352" s="310"/>
      <c r="F352" s="335"/>
      <c r="G352" s="312" t="s">
        <v>290</v>
      </c>
      <c r="H352" s="561">
        <v>0</v>
      </c>
      <c r="I352" s="312"/>
      <c r="J352" s="278"/>
      <c r="K352" s="572">
        <v>0</v>
      </c>
      <c r="L352" s="278"/>
      <c r="M352" s="625">
        <f t="shared" si="0"/>
        <v>0</v>
      </c>
      <c r="N352" s="281"/>
      <c r="O352" s="309"/>
      <c r="P352" s="306"/>
    </row>
    <row r="353" spans="2:16" ht="13.5" customHeight="1" thickBot="1">
      <c r="B353" s="265"/>
      <c r="D353" s="298"/>
      <c r="E353" s="310"/>
      <c r="F353" s="335"/>
      <c r="G353" s="312" t="s">
        <v>291</v>
      </c>
      <c r="H353" s="447">
        <v>0</v>
      </c>
      <c r="I353" s="312"/>
      <c r="J353" s="278"/>
      <c r="K353" s="546">
        <v>0</v>
      </c>
      <c r="L353" s="278"/>
      <c r="M353" s="615">
        <f t="shared" si="0"/>
        <v>0</v>
      </c>
      <c r="N353" s="281"/>
      <c r="O353" s="309"/>
      <c r="P353" s="306"/>
    </row>
    <row r="354" spans="2:16" ht="13.5" customHeight="1" thickBot="1">
      <c r="B354" s="265"/>
      <c r="D354" s="298"/>
      <c r="E354" s="310"/>
      <c r="F354" s="335"/>
      <c r="G354" s="312" t="s">
        <v>292</v>
      </c>
      <c r="H354" s="573">
        <v>0</v>
      </c>
      <c r="I354" s="312"/>
      <c r="J354" s="278"/>
      <c r="K354" s="574">
        <v>0</v>
      </c>
      <c r="L354" s="278"/>
      <c r="M354" s="626">
        <f t="shared" si="0"/>
        <v>0</v>
      </c>
      <c r="N354" s="281"/>
      <c r="O354" s="309"/>
      <c r="P354" s="306"/>
    </row>
    <row r="355" spans="2:16" ht="13.5" customHeight="1" thickBot="1">
      <c r="B355" s="265"/>
      <c r="D355" s="298"/>
      <c r="E355" s="310"/>
      <c r="F355" s="335"/>
      <c r="G355" s="312" t="s">
        <v>293</v>
      </c>
      <c r="H355" s="573">
        <v>0</v>
      </c>
      <c r="I355" s="312"/>
      <c r="J355" s="278"/>
      <c r="K355" s="574">
        <v>0</v>
      </c>
      <c r="L355" s="278"/>
      <c r="M355" s="626">
        <f t="shared" si="0"/>
        <v>0</v>
      </c>
      <c r="N355" s="281"/>
      <c r="O355" s="309"/>
      <c r="P355" s="306"/>
    </row>
    <row r="356" spans="2:16" ht="13.5" customHeight="1" thickBot="1">
      <c r="B356" s="265"/>
      <c r="D356" s="298"/>
      <c r="E356" s="310"/>
      <c r="F356" s="335"/>
      <c r="G356" s="312" t="s">
        <v>335</v>
      </c>
      <c r="H356" s="573">
        <v>0</v>
      </c>
      <c r="I356" s="312"/>
      <c r="J356" s="278"/>
      <c r="K356" s="574">
        <v>0</v>
      </c>
      <c r="L356" s="278"/>
      <c r="M356" s="626">
        <f t="shared" si="0"/>
        <v>0</v>
      </c>
      <c r="N356" s="281"/>
      <c r="O356" s="309"/>
      <c r="P356" s="306"/>
    </row>
    <row r="357" spans="2:16" ht="13.5" customHeight="1" thickBot="1">
      <c r="B357" s="265"/>
      <c r="D357" s="298"/>
      <c r="E357" s="310"/>
      <c r="F357" s="335"/>
      <c r="G357" s="362" t="s">
        <v>506</v>
      </c>
      <c r="H357" s="628">
        <f>SUM(H350:H356)</f>
        <v>1</v>
      </c>
      <c r="I357" s="312"/>
      <c r="J357" s="336"/>
      <c r="K357" s="315"/>
      <c r="L357" s="278"/>
      <c r="M357" s="627">
        <f>SUM(M350:M356)</f>
        <v>0</v>
      </c>
      <c r="N357" s="281"/>
      <c r="O357" s="309"/>
      <c r="P357" s="306"/>
    </row>
    <row r="358" spans="2:16" ht="13.5" customHeight="1" thickBot="1">
      <c r="B358" s="265"/>
      <c r="D358" s="298"/>
      <c r="E358" s="310"/>
      <c r="F358" s="335"/>
      <c r="G358" s="312"/>
      <c r="H358" s="575"/>
      <c r="I358" s="312"/>
      <c r="J358" s="336"/>
      <c r="K358" s="315"/>
      <c r="L358" s="278"/>
      <c r="M358" s="545"/>
      <c r="N358" s="281"/>
      <c r="O358" s="309"/>
      <c r="P358" s="306"/>
    </row>
    <row r="359" spans="2:16" ht="13.5" customHeight="1" thickBot="1">
      <c r="B359" s="265"/>
      <c r="D359" s="298"/>
      <c r="E359" s="310"/>
      <c r="F359" s="335"/>
      <c r="G359" s="278" t="s">
        <v>1</v>
      </c>
      <c r="H359" s="615">
        <f>M357/H357</f>
        <v>0</v>
      </c>
      <c r="I359" s="278"/>
      <c r="J359" s="278"/>
      <c r="K359" s="280"/>
      <c r="L359" s="278"/>
      <c r="M359" s="280"/>
      <c r="N359" s="281"/>
      <c r="O359" s="309"/>
      <c r="P359" s="306"/>
    </row>
    <row r="360" spans="2:16" ht="13.5" customHeight="1" thickBot="1">
      <c r="B360" s="265"/>
      <c r="D360" s="298"/>
      <c r="E360" s="310"/>
      <c r="F360" s="335"/>
      <c r="G360" s="278" t="s">
        <v>505</v>
      </c>
      <c r="H360" s="613">
        <f>H359/(H346*H347)</f>
        <v>0</v>
      </c>
      <c r="I360" s="278"/>
      <c r="J360" s="278"/>
      <c r="K360" s="280"/>
      <c r="L360" s="278"/>
      <c r="M360" s="545"/>
      <c r="N360" s="281"/>
      <c r="O360" s="309"/>
      <c r="P360" s="306"/>
    </row>
    <row r="361" spans="2:16" ht="13.5" customHeight="1" thickBot="1">
      <c r="B361" s="265"/>
      <c r="D361" s="298"/>
      <c r="E361" s="310"/>
      <c r="F361" s="335"/>
      <c r="G361" s="278"/>
      <c r="H361" s="280"/>
      <c r="I361" s="278"/>
      <c r="J361" s="278"/>
      <c r="K361" s="280"/>
      <c r="L361" s="278"/>
      <c r="M361" s="545"/>
      <c r="N361" s="281"/>
      <c r="O361" s="309"/>
      <c r="P361" s="306"/>
    </row>
    <row r="362" spans="2:16" ht="13.5" customHeight="1" thickBot="1">
      <c r="B362" s="265"/>
      <c r="D362" s="298"/>
      <c r="E362" s="310"/>
      <c r="F362" s="335"/>
      <c r="G362" s="278" t="s">
        <v>369</v>
      </c>
      <c r="H362" s="286">
        <v>0</v>
      </c>
      <c r="I362" s="278" t="s">
        <v>259</v>
      </c>
      <c r="J362" s="278"/>
      <c r="K362" s="280"/>
      <c r="L362" s="278"/>
      <c r="M362" s="545"/>
      <c r="N362" s="281"/>
      <c r="O362" s="309"/>
      <c r="P362" s="306"/>
    </row>
    <row r="363" spans="2:16" ht="13.5" customHeight="1" thickBot="1">
      <c r="B363" s="265"/>
      <c r="D363" s="298"/>
      <c r="E363" s="310"/>
      <c r="F363" s="335"/>
      <c r="G363" s="278"/>
      <c r="H363" s="280"/>
      <c r="I363" s="278"/>
      <c r="J363" s="278"/>
      <c r="K363" s="280"/>
      <c r="L363" s="278"/>
      <c r="M363" s="545"/>
      <c r="N363" s="281"/>
      <c r="O363" s="309"/>
      <c r="P363" s="306"/>
    </row>
    <row r="364" spans="2:16" ht="13.5" customHeight="1" thickBot="1">
      <c r="B364" s="265"/>
      <c r="D364" s="298"/>
      <c r="E364" s="310"/>
      <c r="F364" s="335"/>
      <c r="G364" s="314" t="s">
        <v>368</v>
      </c>
      <c r="H364" s="610">
        <f>(H360*H362)*H357</f>
        <v>0</v>
      </c>
      <c r="I364" s="278"/>
      <c r="J364" s="278"/>
      <c r="K364" s="280"/>
      <c r="L364" s="278"/>
      <c r="M364" s="545"/>
      <c r="N364" s="281"/>
      <c r="O364" s="309"/>
      <c r="P364" s="306"/>
    </row>
    <row r="365" spans="2:16" ht="13.5" customHeight="1" thickBot="1">
      <c r="B365" s="265"/>
      <c r="D365" s="298"/>
      <c r="E365" s="310"/>
      <c r="F365" s="335"/>
      <c r="G365" s="278"/>
      <c r="H365" s="323"/>
      <c r="I365" s="278"/>
      <c r="J365" s="278"/>
      <c r="K365" s="280"/>
      <c r="L365" s="278"/>
      <c r="M365" s="545"/>
      <c r="N365" s="281"/>
      <c r="O365" s="309"/>
      <c r="P365" s="306"/>
    </row>
    <row r="366" spans="2:16" ht="13.5" customHeight="1" thickBot="1">
      <c r="B366" s="265"/>
      <c r="D366" s="298"/>
      <c r="E366" s="310"/>
      <c r="F366" s="335"/>
      <c r="G366" s="342" t="s">
        <v>370</v>
      </c>
      <c r="H366" s="270" t="s">
        <v>99</v>
      </c>
      <c r="I366" s="278"/>
      <c r="J366" s="278"/>
      <c r="K366" s="413"/>
      <c r="L366" s="278"/>
      <c r="M366" s="545"/>
      <c r="N366" s="281"/>
      <c r="O366" s="309"/>
      <c r="P366" s="306"/>
    </row>
    <row r="367" spans="2:16" ht="13.5" customHeight="1">
      <c r="B367" s="265"/>
      <c r="D367" s="298"/>
      <c r="E367" s="310"/>
      <c r="F367" s="335"/>
      <c r="G367" s="278"/>
      <c r="H367" s="323"/>
      <c r="I367" s="278"/>
      <c r="J367" s="278"/>
      <c r="K367" s="280"/>
      <c r="L367" s="278"/>
      <c r="M367" s="545"/>
      <c r="N367" s="281"/>
      <c r="O367" s="309"/>
      <c r="P367" s="306"/>
    </row>
    <row r="368" spans="2:16" ht="13.5" customHeight="1">
      <c r="B368" s="265"/>
      <c r="D368" s="298"/>
      <c r="E368" s="310"/>
      <c r="F368" s="338"/>
      <c r="G368" s="283"/>
      <c r="H368" s="284"/>
      <c r="I368" s="283"/>
      <c r="J368" s="283"/>
      <c r="K368" s="284"/>
      <c r="L368" s="283"/>
      <c r="M368" s="284"/>
      <c r="N368" s="285"/>
      <c r="O368" s="309"/>
      <c r="P368" s="306"/>
    </row>
    <row r="369" spans="2:16" ht="13.5" thickBot="1">
      <c r="B369" s="265"/>
      <c r="D369" s="298"/>
      <c r="E369" s="310"/>
      <c r="F369" s="310"/>
      <c r="G369" s="310"/>
      <c r="H369" s="309"/>
      <c r="I369" s="310"/>
      <c r="J369" s="310"/>
      <c r="K369" s="309"/>
      <c r="L369" s="310"/>
      <c r="M369" s="309"/>
      <c r="N369" s="310"/>
      <c r="O369" s="309"/>
      <c r="P369" s="306"/>
    </row>
    <row r="370" spans="2:16" ht="13.5" thickBot="1">
      <c r="B370" s="265"/>
      <c r="D370" s="576"/>
      <c r="E370" s="577"/>
      <c r="F370" s="577"/>
      <c r="G370" s="577"/>
      <c r="H370" s="578"/>
      <c r="I370" s="577"/>
      <c r="J370" s="577"/>
      <c r="K370" s="578"/>
      <c r="L370" s="577"/>
      <c r="M370" s="578"/>
      <c r="N370" s="577"/>
      <c r="O370" s="578"/>
      <c r="P370" s="579"/>
    </row>
    <row r="371" spans="2:16" ht="16.5" thickBot="1">
      <c r="B371" s="265"/>
      <c r="D371" s="465"/>
      <c r="E371" s="250"/>
      <c r="F371" s="250"/>
      <c r="G371" s="467" t="s">
        <v>282</v>
      </c>
      <c r="H371" s="620">
        <f>H233+H251+H262+H282+H291+H307+K314+K318+H333+IF(H366="yes",H364,0)</f>
        <v>0</v>
      </c>
      <c r="I371" s="468"/>
      <c r="J371" s="467"/>
      <c r="K371" s="252"/>
      <c r="L371" s="467"/>
      <c r="M371" s="580"/>
      <c r="N371" s="467"/>
      <c r="O371" s="580"/>
      <c r="P371" s="466"/>
    </row>
    <row r="372" spans="2:16" ht="13.5" thickBot="1">
      <c r="B372" s="265"/>
      <c r="D372" s="470"/>
      <c r="E372" s="471"/>
      <c r="F372" s="471"/>
      <c r="G372" s="471"/>
      <c r="H372" s="472"/>
      <c r="I372" s="471"/>
      <c r="J372" s="471"/>
      <c r="K372" s="472"/>
      <c r="L372" s="471"/>
      <c r="M372" s="472"/>
      <c r="N372" s="471"/>
      <c r="O372" s="472"/>
      <c r="P372" s="473"/>
    </row>
    <row r="373" ht="12.75">
      <c r="B373" s="265"/>
    </row>
    <row r="374" ht="13.5" thickBot="1">
      <c r="B374" s="265"/>
    </row>
    <row r="375" spans="2:16" ht="18.75" thickBot="1">
      <c r="B375" s="258" t="s">
        <v>104</v>
      </c>
      <c r="D375" s="293"/>
      <c r="E375" s="262"/>
      <c r="F375" s="262"/>
      <c r="G375" s="260" t="s">
        <v>327</v>
      </c>
      <c r="H375" s="474"/>
      <c r="I375" s="260"/>
      <c r="J375" s="260"/>
      <c r="K375" s="263"/>
      <c r="L375" s="262"/>
      <c r="M375" s="263"/>
      <c r="N375" s="262"/>
      <c r="O375" s="263"/>
      <c r="P375" s="264"/>
    </row>
    <row r="376" spans="2:16" ht="13.5" thickBot="1">
      <c r="B376" s="265"/>
      <c r="D376" s="581"/>
      <c r="E376" s="582"/>
      <c r="F376" s="582"/>
      <c r="G376" s="582"/>
      <c r="H376" s="583"/>
      <c r="I376" s="582"/>
      <c r="J376" s="582"/>
      <c r="K376" s="583"/>
      <c r="L376" s="582"/>
      <c r="M376" s="583"/>
      <c r="N376" s="582"/>
      <c r="O376" s="583"/>
      <c r="P376" s="584"/>
    </row>
    <row r="377" spans="2:16" ht="13.5" thickBot="1">
      <c r="B377" s="265"/>
      <c r="D377" s="266"/>
      <c r="E377" s="267"/>
      <c r="F377" s="311" t="s">
        <v>274</v>
      </c>
      <c r="G377" s="272"/>
      <c r="H377" s="629">
        <f>H24-(H382+H387+H393+H398)</f>
        <v>10</v>
      </c>
      <c r="I377" s="585"/>
      <c r="J377" s="311"/>
      <c r="K377" s="268"/>
      <c r="L377" s="585"/>
      <c r="M377" s="586"/>
      <c r="N377" s="585"/>
      <c r="O377" s="586"/>
      <c r="P377" s="269"/>
    </row>
    <row r="378" spans="2:16" ht="12.75">
      <c r="B378" s="265"/>
      <c r="D378" s="266"/>
      <c r="E378" s="267"/>
      <c r="F378" s="267"/>
      <c r="G378" s="272"/>
      <c r="H378" s="268"/>
      <c r="I378" s="267"/>
      <c r="J378" s="267"/>
      <c r="K378" s="268"/>
      <c r="L378" s="267"/>
      <c r="M378" s="268"/>
      <c r="N378" s="267"/>
      <c r="O378" s="268"/>
      <c r="P378" s="269"/>
    </row>
    <row r="379" spans="2:16" ht="12.75">
      <c r="B379" s="265"/>
      <c r="D379" s="266"/>
      <c r="E379" s="267"/>
      <c r="F379" s="311" t="s">
        <v>269</v>
      </c>
      <c r="G379" s="272"/>
      <c r="H379" s="268"/>
      <c r="I379" s="267"/>
      <c r="J379" s="311"/>
      <c r="K379" s="268"/>
      <c r="L379" s="267"/>
      <c r="M379" s="268"/>
      <c r="N379" s="267"/>
      <c r="O379" s="268"/>
      <c r="P379" s="269"/>
    </row>
    <row r="380" spans="2:16" ht="13.5" thickBot="1">
      <c r="B380" s="265"/>
      <c r="D380" s="266"/>
      <c r="E380" s="267"/>
      <c r="F380" s="267"/>
      <c r="G380" s="272"/>
      <c r="H380" s="268"/>
      <c r="I380" s="267"/>
      <c r="J380" s="267"/>
      <c r="K380" s="268"/>
      <c r="L380" s="267"/>
      <c r="M380" s="268"/>
      <c r="N380" s="267"/>
      <c r="O380" s="268"/>
      <c r="P380" s="269"/>
    </row>
    <row r="381" spans="2:16" ht="13.5" thickBot="1">
      <c r="B381" s="258" t="s">
        <v>104</v>
      </c>
      <c r="D381" s="266"/>
      <c r="E381" s="267"/>
      <c r="F381" s="587" t="s">
        <v>271</v>
      </c>
      <c r="G381" s="272"/>
      <c r="H381" s="268"/>
      <c r="I381" s="267"/>
      <c r="J381" s="587"/>
      <c r="K381" s="268"/>
      <c r="L381" s="267"/>
      <c r="M381" s="268"/>
      <c r="N381" s="267"/>
      <c r="O381" s="268"/>
      <c r="P381" s="269"/>
    </row>
    <row r="382" spans="2:16" ht="13.5" thickBot="1">
      <c r="B382" s="265"/>
      <c r="D382" s="266"/>
      <c r="E382" s="267"/>
      <c r="F382" s="267" t="s">
        <v>328</v>
      </c>
      <c r="G382" s="272"/>
      <c r="H382" s="449">
        <v>0</v>
      </c>
      <c r="I382" s="588"/>
      <c r="J382" s="267"/>
      <c r="K382" s="268"/>
      <c r="L382" s="588"/>
      <c r="M382" s="589"/>
      <c r="N382" s="588"/>
      <c r="O382" s="589"/>
      <c r="P382" s="269"/>
    </row>
    <row r="383" spans="2:16" ht="13.5" thickBot="1">
      <c r="B383" s="265"/>
      <c r="D383" s="266"/>
      <c r="E383" s="267"/>
      <c r="F383" s="267" t="s">
        <v>273</v>
      </c>
      <c r="G383" s="272"/>
      <c r="H383" s="321">
        <v>0</v>
      </c>
      <c r="I383" s="590"/>
      <c r="J383" s="591"/>
      <c r="K383" s="268"/>
      <c r="L383" s="590"/>
      <c r="M383" s="592"/>
      <c r="N383" s="590"/>
      <c r="O383" s="592"/>
      <c r="P383" s="269"/>
    </row>
    <row r="384" spans="2:16" ht="13.5" thickBot="1">
      <c r="B384" s="265"/>
      <c r="D384" s="266"/>
      <c r="E384" s="267"/>
      <c r="F384" s="311" t="s">
        <v>342</v>
      </c>
      <c r="G384" s="272"/>
      <c r="H384" s="611">
        <f>H382*H383</f>
        <v>0</v>
      </c>
      <c r="I384" s="385"/>
      <c r="J384" s="591"/>
      <c r="K384" s="268"/>
      <c r="L384" s="385"/>
      <c r="M384" s="371"/>
      <c r="N384" s="385"/>
      <c r="O384" s="371"/>
      <c r="P384" s="269"/>
    </row>
    <row r="385" spans="2:16" ht="13.5" thickBot="1">
      <c r="B385" s="265"/>
      <c r="D385" s="266"/>
      <c r="E385" s="267"/>
      <c r="F385" s="267"/>
      <c r="G385" s="272"/>
      <c r="H385" s="328"/>
      <c r="I385" s="329"/>
      <c r="J385" s="267"/>
      <c r="K385" s="268"/>
      <c r="L385" s="329"/>
      <c r="M385" s="328"/>
      <c r="N385" s="329"/>
      <c r="O385" s="328"/>
      <c r="P385" s="269"/>
    </row>
    <row r="386" spans="2:16" ht="13.5" thickBot="1">
      <c r="B386" s="258" t="s">
        <v>104</v>
      </c>
      <c r="D386" s="266"/>
      <c r="E386" s="267"/>
      <c r="F386" s="587" t="s">
        <v>270</v>
      </c>
      <c r="G386" s="272"/>
      <c r="H386" s="268"/>
      <c r="I386" s="267"/>
      <c r="J386" s="587"/>
      <c r="K386" s="268"/>
      <c r="L386" s="267"/>
      <c r="M386" s="268"/>
      <c r="N386" s="267"/>
      <c r="O386" s="268"/>
      <c r="P386" s="269"/>
    </row>
    <row r="387" spans="2:16" ht="13.5" thickBot="1">
      <c r="B387" s="265"/>
      <c r="D387" s="266"/>
      <c r="E387" s="267"/>
      <c r="F387" s="267" t="s">
        <v>331</v>
      </c>
      <c r="G387" s="272"/>
      <c r="H387" s="286">
        <v>0</v>
      </c>
      <c r="I387" s="588"/>
      <c r="J387" s="267"/>
      <c r="K387" s="268"/>
      <c r="L387" s="588"/>
      <c r="M387" s="589"/>
      <c r="N387" s="588"/>
      <c r="O387" s="589"/>
      <c r="P387" s="269"/>
    </row>
    <row r="388" spans="2:16" ht="13.5" thickBot="1">
      <c r="B388" s="265"/>
      <c r="D388" s="266"/>
      <c r="E388" s="267"/>
      <c r="F388" s="267" t="s">
        <v>329</v>
      </c>
      <c r="G388" s="272"/>
      <c r="H388" s="321">
        <v>0</v>
      </c>
      <c r="I388" s="588"/>
      <c r="J388" s="267"/>
      <c r="K388" s="268"/>
      <c r="L388" s="588"/>
      <c r="M388" s="589"/>
      <c r="N388" s="588"/>
      <c r="O388" s="589"/>
      <c r="P388" s="269"/>
    </row>
    <row r="389" spans="2:16" ht="13.5" thickBot="1">
      <c r="B389" s="265"/>
      <c r="D389" s="266"/>
      <c r="E389" s="267"/>
      <c r="F389" s="267" t="s">
        <v>330</v>
      </c>
      <c r="G389" s="272"/>
      <c r="H389" s="321">
        <v>0</v>
      </c>
      <c r="I389" s="590"/>
      <c r="J389" s="591"/>
      <c r="K389" s="268"/>
      <c r="L389" s="590"/>
      <c r="M389" s="592"/>
      <c r="N389" s="590"/>
      <c r="O389" s="592"/>
      <c r="P389" s="269"/>
    </row>
    <row r="390" spans="2:16" ht="13.5" thickBot="1">
      <c r="B390" s="265"/>
      <c r="D390" s="266"/>
      <c r="E390" s="267"/>
      <c r="F390" s="311" t="s">
        <v>382</v>
      </c>
      <c r="G390" s="272"/>
      <c r="H390" s="611">
        <f>(H387*H389)-(H387*H388)</f>
        <v>0</v>
      </c>
      <c r="I390" s="385"/>
      <c r="J390" s="591"/>
      <c r="K390" s="268"/>
      <c r="L390" s="385"/>
      <c r="M390" s="371"/>
      <c r="N390" s="385"/>
      <c r="O390" s="371"/>
      <c r="P390" s="269"/>
    </row>
    <row r="391" spans="2:16" ht="13.5" thickBot="1">
      <c r="B391" s="265"/>
      <c r="D391" s="266"/>
      <c r="E391" s="267"/>
      <c r="F391" s="267"/>
      <c r="G391" s="272"/>
      <c r="H391" s="268"/>
      <c r="I391" s="267"/>
      <c r="J391" s="267"/>
      <c r="K391" s="268"/>
      <c r="L391" s="267"/>
      <c r="M391" s="268"/>
      <c r="N391" s="267"/>
      <c r="O391" s="268"/>
      <c r="P391" s="269"/>
    </row>
    <row r="392" spans="2:16" ht="13.5" thickBot="1">
      <c r="B392" s="258" t="s">
        <v>104</v>
      </c>
      <c r="D392" s="266"/>
      <c r="E392" s="267"/>
      <c r="F392" s="587" t="s">
        <v>272</v>
      </c>
      <c r="G392" s="272"/>
      <c r="H392" s="268"/>
      <c r="I392" s="593"/>
      <c r="J392" s="587"/>
      <c r="K392" s="268"/>
      <c r="L392" s="593"/>
      <c r="M392" s="594"/>
      <c r="N392" s="593"/>
      <c r="O392" s="594"/>
      <c r="P392" s="269"/>
    </row>
    <row r="393" spans="2:16" ht="13.5" thickBot="1">
      <c r="B393" s="265"/>
      <c r="D393" s="266"/>
      <c r="E393" s="267"/>
      <c r="F393" s="267" t="s">
        <v>333</v>
      </c>
      <c r="G393" s="272"/>
      <c r="H393" s="449">
        <v>0</v>
      </c>
      <c r="I393" s="588"/>
      <c r="J393" s="267"/>
      <c r="K393" s="268"/>
      <c r="L393" s="588"/>
      <c r="M393" s="589"/>
      <c r="N393" s="588"/>
      <c r="O393" s="589"/>
      <c r="P393" s="595"/>
    </row>
    <row r="394" spans="2:16" ht="13.5" thickBot="1">
      <c r="B394" s="265"/>
      <c r="D394" s="266"/>
      <c r="E394" s="267"/>
      <c r="F394" s="267" t="s">
        <v>334</v>
      </c>
      <c r="G394" s="272"/>
      <c r="H394" s="321">
        <v>0</v>
      </c>
      <c r="I394" s="590"/>
      <c r="J394" s="591"/>
      <c r="K394" s="268"/>
      <c r="L394" s="590"/>
      <c r="M394" s="592"/>
      <c r="N394" s="590"/>
      <c r="O394" s="592"/>
      <c r="P394" s="595"/>
    </row>
    <row r="395" spans="2:16" ht="13.5" thickBot="1">
      <c r="B395" s="265"/>
      <c r="D395" s="266"/>
      <c r="E395" s="267"/>
      <c r="F395" s="311" t="s">
        <v>342</v>
      </c>
      <c r="G395" s="272"/>
      <c r="H395" s="611">
        <f>H393*H394</f>
        <v>0</v>
      </c>
      <c r="I395" s="385"/>
      <c r="J395" s="591"/>
      <c r="K395" s="268"/>
      <c r="L395" s="385"/>
      <c r="M395" s="371"/>
      <c r="N395" s="385"/>
      <c r="O395" s="371"/>
      <c r="P395" s="595"/>
    </row>
    <row r="396" spans="2:16" ht="13.5" thickBot="1">
      <c r="B396" s="265"/>
      <c r="D396" s="266"/>
      <c r="E396" s="267"/>
      <c r="F396" s="267"/>
      <c r="G396" s="272"/>
      <c r="H396" s="268"/>
      <c r="I396" s="267"/>
      <c r="J396" s="267"/>
      <c r="K396" s="268"/>
      <c r="L396" s="267"/>
      <c r="M396" s="268"/>
      <c r="N396" s="267"/>
      <c r="O396" s="268"/>
      <c r="P396" s="269"/>
    </row>
    <row r="397" spans="2:16" ht="13.5" thickBot="1">
      <c r="B397" s="258" t="s">
        <v>104</v>
      </c>
      <c r="D397" s="266"/>
      <c r="E397" s="267"/>
      <c r="F397" s="587" t="s">
        <v>326</v>
      </c>
      <c r="G397" s="272"/>
      <c r="H397" s="268"/>
      <c r="I397" s="267"/>
      <c r="J397" s="587"/>
      <c r="K397" s="268"/>
      <c r="L397" s="267"/>
      <c r="M397" s="268"/>
      <c r="N397" s="267"/>
      <c r="O397" s="268"/>
      <c r="P397" s="269"/>
    </row>
    <row r="398" spans="2:16" ht="13.5" thickBot="1">
      <c r="B398" s="265"/>
      <c r="D398" s="266"/>
      <c r="E398" s="267"/>
      <c r="F398" s="267" t="s">
        <v>332</v>
      </c>
      <c r="G398" s="272"/>
      <c r="H398" s="449">
        <v>0</v>
      </c>
      <c r="I398" s="588"/>
      <c r="J398" s="267"/>
      <c r="K398" s="268"/>
      <c r="L398" s="588"/>
      <c r="M398" s="589"/>
      <c r="N398" s="588"/>
      <c r="O398" s="589"/>
      <c r="P398" s="269"/>
    </row>
    <row r="399" spans="2:16" ht="13.5" thickBot="1">
      <c r="B399" s="265"/>
      <c r="D399" s="266"/>
      <c r="E399" s="267"/>
      <c r="F399" s="267" t="s">
        <v>334</v>
      </c>
      <c r="G399" s="272"/>
      <c r="H399" s="321">
        <v>0</v>
      </c>
      <c r="I399" s="590"/>
      <c r="J399" s="591"/>
      <c r="K399" s="268"/>
      <c r="L399" s="590"/>
      <c r="M399" s="592"/>
      <c r="N399" s="590"/>
      <c r="O399" s="592"/>
      <c r="P399" s="269"/>
    </row>
    <row r="400" spans="2:16" ht="13.5" thickBot="1">
      <c r="B400" s="265"/>
      <c r="D400" s="266"/>
      <c r="E400" s="267"/>
      <c r="F400" s="311" t="s">
        <v>342</v>
      </c>
      <c r="G400" s="272"/>
      <c r="H400" s="611">
        <f>H398*H399</f>
        <v>0</v>
      </c>
      <c r="I400" s="385"/>
      <c r="J400" s="591"/>
      <c r="K400" s="268"/>
      <c r="L400" s="385"/>
      <c r="M400" s="371"/>
      <c r="N400" s="385"/>
      <c r="O400" s="371"/>
      <c r="P400" s="269"/>
    </row>
    <row r="401" spans="2:16" ht="13.5" thickBot="1">
      <c r="B401" s="265"/>
      <c r="D401" s="266"/>
      <c r="E401" s="267"/>
      <c r="F401" s="267"/>
      <c r="G401" s="272"/>
      <c r="H401" s="268"/>
      <c r="I401" s="267"/>
      <c r="J401" s="267"/>
      <c r="K401" s="268"/>
      <c r="L401" s="267"/>
      <c r="M401" s="268"/>
      <c r="N401" s="267"/>
      <c r="O401" s="268"/>
      <c r="P401" s="269"/>
    </row>
    <row r="402" spans="2:16" ht="26.25" thickBot="1">
      <c r="B402" s="258" t="s">
        <v>104</v>
      </c>
      <c r="D402" s="266"/>
      <c r="E402" s="267"/>
      <c r="F402" s="587" t="s">
        <v>255</v>
      </c>
      <c r="G402" s="272"/>
      <c r="H402" s="596" t="s">
        <v>256</v>
      </c>
      <c r="I402" s="597"/>
      <c r="J402" s="597"/>
      <c r="K402" s="598" t="s">
        <v>238</v>
      </c>
      <c r="L402" s="597"/>
      <c r="M402" s="599" t="s">
        <v>312</v>
      </c>
      <c r="N402" s="267"/>
      <c r="O402" s="268"/>
      <c r="P402" s="269"/>
    </row>
    <row r="403" spans="2:16" ht="13.5" thickBot="1">
      <c r="B403" s="265"/>
      <c r="D403" s="266"/>
      <c r="E403" s="267"/>
      <c r="F403" s="267" t="s">
        <v>277</v>
      </c>
      <c r="G403" s="272"/>
      <c r="H403" s="321">
        <v>0</v>
      </c>
      <c r="I403" s="329"/>
      <c r="J403" s="267"/>
      <c r="K403" s="449">
        <v>0</v>
      </c>
      <c r="L403" s="329"/>
      <c r="M403" s="617">
        <f>H403*K403</f>
        <v>0</v>
      </c>
      <c r="N403" s="329"/>
      <c r="O403" s="328"/>
      <c r="P403" s="269"/>
    </row>
    <row r="404" spans="2:16" ht="13.5" thickBot="1">
      <c r="B404" s="265"/>
      <c r="D404" s="266"/>
      <c r="E404" s="267"/>
      <c r="F404" s="267" t="s">
        <v>278</v>
      </c>
      <c r="G404" s="272"/>
      <c r="H404" s="344">
        <v>0</v>
      </c>
      <c r="I404" s="329"/>
      <c r="J404" s="267"/>
      <c r="K404" s="449">
        <v>0</v>
      </c>
      <c r="L404" s="329"/>
      <c r="M404" s="617">
        <f>H404*K404</f>
        <v>0</v>
      </c>
      <c r="N404" s="329"/>
      <c r="O404" s="328"/>
      <c r="P404" s="269"/>
    </row>
    <row r="405" spans="2:16" ht="13.5" thickBot="1">
      <c r="B405" s="265"/>
      <c r="D405" s="266"/>
      <c r="E405" s="267"/>
      <c r="F405" s="267" t="s">
        <v>279</v>
      </c>
      <c r="G405" s="272"/>
      <c r="H405" s="344">
        <v>0</v>
      </c>
      <c r="I405" s="329"/>
      <c r="J405" s="267"/>
      <c r="K405" s="286">
        <v>0</v>
      </c>
      <c r="L405" s="329"/>
      <c r="M405" s="613">
        <f>H405*K405</f>
        <v>0</v>
      </c>
      <c r="N405" s="329"/>
      <c r="O405" s="328"/>
      <c r="P405" s="269"/>
    </row>
    <row r="406" spans="2:16" ht="13.5" thickBot="1">
      <c r="B406" s="265"/>
      <c r="D406" s="266"/>
      <c r="E406" s="267"/>
      <c r="F406" s="311" t="s">
        <v>312</v>
      </c>
      <c r="G406" s="272"/>
      <c r="H406" s="610">
        <f>M403+M404+M405</f>
        <v>0</v>
      </c>
      <c r="I406" s="329"/>
      <c r="J406" s="267"/>
      <c r="K406" s="268"/>
      <c r="L406" s="329"/>
      <c r="M406" s="328"/>
      <c r="N406" s="329"/>
      <c r="O406" s="328"/>
      <c r="P406" s="269"/>
    </row>
    <row r="407" spans="2:16" ht="13.5" thickBot="1">
      <c r="B407" s="265"/>
      <c r="D407" s="288"/>
      <c r="E407" s="289"/>
      <c r="F407" s="289"/>
      <c r="G407" s="600"/>
      <c r="H407" s="601"/>
      <c r="I407" s="600"/>
      <c r="J407" s="600"/>
      <c r="K407" s="601"/>
      <c r="L407" s="600"/>
      <c r="M407" s="601"/>
      <c r="N407" s="600"/>
      <c r="O407" s="601"/>
      <c r="P407" s="291"/>
    </row>
    <row r="408" spans="2:16" ht="13.5" thickBot="1">
      <c r="B408" s="265"/>
      <c r="D408" s="576"/>
      <c r="E408" s="577"/>
      <c r="F408" s="577"/>
      <c r="G408" s="577"/>
      <c r="H408" s="578"/>
      <c r="I408" s="577"/>
      <c r="J408" s="577"/>
      <c r="K408" s="578"/>
      <c r="L408" s="577"/>
      <c r="M408" s="578"/>
      <c r="N408" s="577"/>
      <c r="O408" s="578"/>
      <c r="P408" s="579"/>
    </row>
    <row r="409" spans="2:16" ht="16.5" thickBot="1">
      <c r="B409" s="265"/>
      <c r="D409" s="465"/>
      <c r="E409" s="250"/>
      <c r="F409" s="250"/>
      <c r="G409" s="467" t="s">
        <v>281</v>
      </c>
      <c r="H409" s="620">
        <f>(H406+H400+H395+H384)-H390</f>
        <v>0</v>
      </c>
      <c r="I409" s="602"/>
      <c r="J409" s="467"/>
      <c r="K409" s="252"/>
      <c r="L409" s="602"/>
      <c r="M409" s="603"/>
      <c r="N409" s="602"/>
      <c r="O409" s="603"/>
      <c r="P409" s="466"/>
    </row>
    <row r="410" spans="2:16" ht="16.5" thickBot="1">
      <c r="B410" s="265"/>
      <c r="D410" s="470"/>
      <c r="E410" s="471"/>
      <c r="F410" s="471"/>
      <c r="G410" s="471"/>
      <c r="H410" s="472"/>
      <c r="I410" s="471"/>
      <c r="J410" s="471"/>
      <c r="K410" s="604"/>
      <c r="L410" s="605"/>
      <c r="M410" s="604"/>
      <c r="N410" s="605"/>
      <c r="O410" s="604"/>
      <c r="P410" s="473"/>
    </row>
    <row r="411" spans="2:15" ht="12.75">
      <c r="B411" s="265"/>
      <c r="K411" s="252"/>
      <c r="L411" s="250"/>
      <c r="M411" s="252"/>
      <c r="N411" s="250"/>
      <c r="O411" s="252"/>
    </row>
    <row r="412" spans="2:15" ht="12.75">
      <c r="B412" s="265"/>
      <c r="K412" s="252"/>
      <c r="L412" s="250"/>
      <c r="M412" s="252"/>
      <c r="N412" s="250"/>
      <c r="O412" s="252"/>
    </row>
    <row r="413" ht="12.75"/>
    <row r="414" ht="12.75"/>
    <row r="415" ht="12.75"/>
    <row r="416" ht="12.75"/>
    <row r="417" ht="12.75"/>
    <row r="418" ht="12.75"/>
    <row r="419" ht="12.75"/>
    <row r="420" ht="12.75"/>
    <row r="421" ht="12.75"/>
    <row r="422" ht="12.75"/>
    <row r="423" ht="12.75"/>
    <row r="424" ht="12.75"/>
    <row r="425" ht="12.75"/>
    <row r="426" ht="12.75"/>
    <row r="427" ht="12.75"/>
    <row r="428" ht="12.75"/>
    <row r="429" spans="7:20" ht="12.75">
      <c r="G429" s="606"/>
      <c r="H429" s="607"/>
      <c r="I429" s="606"/>
      <c r="J429" s="606"/>
      <c r="T429" s="247" t="s">
        <v>97</v>
      </c>
    </row>
    <row r="430" ht="12.75">
      <c r="G430" s="606"/>
    </row>
    <row r="431" spans="20:24" ht="12.75">
      <c r="T431" s="630" t="s">
        <v>98</v>
      </c>
      <c r="V431" s="630" t="s">
        <v>100</v>
      </c>
      <c r="X431" s="630" t="s">
        <v>102</v>
      </c>
    </row>
    <row r="432" spans="20:24" ht="12.75">
      <c r="T432" s="631" t="s">
        <v>99</v>
      </c>
      <c r="V432" s="631" t="s">
        <v>99</v>
      </c>
      <c r="X432" s="631" t="s">
        <v>99</v>
      </c>
    </row>
    <row r="433" spans="20:24" ht="12.75">
      <c r="T433" s="630" t="s">
        <v>317</v>
      </c>
      <c r="V433" s="630" t="s">
        <v>515</v>
      </c>
      <c r="X433" s="630" t="s">
        <v>4</v>
      </c>
    </row>
    <row r="434" spans="20:24" ht="12.75">
      <c r="T434" s="630" t="s">
        <v>318</v>
      </c>
      <c r="V434" s="630" t="s">
        <v>101</v>
      </c>
      <c r="X434" s="630" t="s">
        <v>324</v>
      </c>
    </row>
    <row r="435" spans="20:24" ht="12.75">
      <c r="T435" s="630"/>
      <c r="V435" s="630"/>
      <c r="X435" s="630" t="s">
        <v>103</v>
      </c>
    </row>
    <row r="437" spans="20:22" ht="12.75">
      <c r="T437" s="630" t="s">
        <v>6</v>
      </c>
      <c r="V437" s="608"/>
    </row>
    <row r="438" ht="12.75">
      <c r="T438" s="631" t="s">
        <v>99</v>
      </c>
    </row>
    <row r="439" ht="12.75">
      <c r="T439" s="630" t="s">
        <v>154</v>
      </c>
    </row>
    <row r="440" ht="12.75">
      <c r="T440" s="630" t="s">
        <v>7</v>
      </c>
    </row>
    <row r="441" ht="12.75">
      <c r="T441" s="630"/>
    </row>
  </sheetData>
  <sheetProtection password="D20D" sheet="1" objects="1" scenarios="1"/>
  <conditionalFormatting sqref="I389:J390 L389:O390">
    <cfRule type="expression" priority="1" dxfId="1" stopIfTrue="1">
      <formula>$H$387&gt;0</formula>
    </cfRule>
  </conditionalFormatting>
  <conditionalFormatting sqref="I394:J395 L394:O395">
    <cfRule type="expression" priority="2" dxfId="1" stopIfTrue="1">
      <formula>$H$393&gt;0</formula>
    </cfRule>
  </conditionalFormatting>
  <conditionalFormatting sqref="I399:J400 L399:O400">
    <cfRule type="expression" priority="3" dxfId="1" stopIfTrue="1">
      <formula>$H$398&gt;0</formula>
    </cfRule>
  </conditionalFormatting>
  <conditionalFormatting sqref="I383:J384 L383:O384">
    <cfRule type="expression" priority="4" dxfId="1" stopIfTrue="1">
      <formula>$H$382&gt;0</formula>
    </cfRule>
  </conditionalFormatting>
  <conditionalFormatting sqref="I329">
    <cfRule type="expression" priority="5" dxfId="1" stopIfTrue="1">
      <formula>#REF!&gt;0</formula>
    </cfRule>
  </conditionalFormatting>
  <conditionalFormatting sqref="M268">
    <cfRule type="expression" priority="6" dxfId="1" stopIfTrue="1">
      <formula>$H$268="3rd Party"</formula>
    </cfRule>
  </conditionalFormatting>
  <conditionalFormatting sqref="K189">
    <cfRule type="expression" priority="7" dxfId="1" stopIfTrue="1">
      <formula>$H$190&gt;0</formula>
    </cfRule>
  </conditionalFormatting>
  <conditionalFormatting sqref="G220 G209:G210 L220 I220:J220 G223">
    <cfRule type="expression" priority="8" dxfId="1" stopIfTrue="1">
      <formula>#REF!="x"</formula>
    </cfRule>
  </conditionalFormatting>
  <conditionalFormatting sqref="F209:F210 I209:I210 F220 F223">
    <cfRule type="expression" priority="9" dxfId="1" stopIfTrue="1">
      <formula>$H$21="include"</formula>
    </cfRule>
  </conditionalFormatting>
  <conditionalFormatting sqref="H209:H210">
    <cfRule type="expression" priority="10" dxfId="31" stopIfTrue="1">
      <formula>$H$21="include"</formula>
    </cfRule>
  </conditionalFormatting>
  <conditionalFormatting sqref="H220 K220 M220 H223">
    <cfRule type="expression" priority="11" dxfId="32" stopIfTrue="1">
      <formula>$H$21="include"</formula>
    </cfRule>
  </conditionalFormatting>
  <conditionalFormatting sqref="H128:H150 H107:H124">
    <cfRule type="expression" priority="12" dxfId="32" stopIfTrue="1">
      <formula>#REF!="x"</formula>
    </cfRule>
  </conditionalFormatting>
  <conditionalFormatting sqref="G142:G150 J107:J150 L107:P150 G107:G139">
    <cfRule type="expression" priority="13" dxfId="1" stopIfTrue="1">
      <formula>#REF!="x"</formula>
    </cfRule>
  </conditionalFormatting>
  <conditionalFormatting sqref="I95 J102:J105 N88:O105 M88 M91 I88:J89 J90:J93 L88:L105">
    <cfRule type="expression" priority="14" dxfId="17" stopIfTrue="1">
      <formula>#REF!="x"</formula>
    </cfRule>
  </conditionalFormatting>
  <conditionalFormatting sqref="G88">
    <cfRule type="expression" priority="15" dxfId="1" stopIfTrue="1">
      <formula>#REF!="x"</formula>
    </cfRule>
  </conditionalFormatting>
  <conditionalFormatting sqref="H88">
    <cfRule type="expression" priority="16" dxfId="31" stopIfTrue="1">
      <formula>#REF!="x"</formula>
    </cfRule>
  </conditionalFormatting>
  <conditionalFormatting sqref="H34:H35">
    <cfRule type="expression" priority="17" dxfId="31" stopIfTrue="1">
      <formula>#REF!="x"</formula>
    </cfRule>
  </conditionalFormatting>
  <conditionalFormatting sqref="E33:E35">
    <cfRule type="expression" priority="18" dxfId="1" stopIfTrue="1">
      <formula>#REF!="x"</formula>
    </cfRule>
  </conditionalFormatting>
  <conditionalFormatting sqref="I242">
    <cfRule type="expression" priority="19" dxfId="1" stopIfTrue="1">
      <formula>$H$242="No"</formula>
    </cfRule>
  </conditionalFormatting>
  <conditionalFormatting sqref="I245">
    <cfRule type="expression" priority="20" dxfId="1" stopIfTrue="1">
      <formula>$H$245="Yes"</formula>
    </cfRule>
  </conditionalFormatting>
  <conditionalFormatting sqref="I21">
    <cfRule type="expression" priority="21" dxfId="1" stopIfTrue="1">
      <formula>$H$21="separate"</formula>
    </cfRule>
  </conditionalFormatting>
  <conditionalFormatting sqref="L268">
    <cfRule type="expression" priority="22" dxfId="1" stopIfTrue="1">
      <formula>$H$268="In-house"</formula>
    </cfRule>
  </conditionalFormatting>
  <conditionalFormatting sqref="I275">
    <cfRule type="expression" priority="23" dxfId="1" stopIfTrue="1">
      <formula>$H$275="No"</formula>
    </cfRule>
  </conditionalFormatting>
  <conditionalFormatting sqref="I300">
    <cfRule type="expression" priority="24" dxfId="1" stopIfTrue="1">
      <formula>$H$300="No"</formula>
    </cfRule>
  </conditionalFormatting>
  <conditionalFormatting sqref="I340">
    <cfRule type="expression" priority="25" dxfId="1" stopIfTrue="1">
      <formula>$H$340="No"</formula>
    </cfRule>
  </conditionalFormatting>
  <dataValidations count="5">
    <dataValidation type="list" allowBlank="1" showErrorMessage="1" errorTitle="Invalid Entry" error="PLease select an option from the drop down list" sqref="H366">
      <formula1>$V$432:$V$434</formula1>
    </dataValidation>
    <dataValidation type="list" allowBlank="1" showErrorMessage="1" errorTitle="Invalid Entry" error="Please select an option from the drop down list" sqref="H113 H326 H300 H242 H228 H45 H42 H66 H18 H145 H245 H275 H302 H340">
      <formula1>$V$432:$V$434</formula1>
    </dataValidation>
    <dataValidation type="list" allowBlank="1" showErrorMessage="1" errorTitle="Invalid Entry" error="Please select an option from the drop down list" sqref="H21">
      <formula1>$X$432:$X$435</formula1>
    </dataValidation>
    <dataValidation type="list" allowBlank="1" showErrorMessage="1" prompt="Select an option from the drop down list" errorTitle="Invalid Entry" error="Please select an option from the drop down list" sqref="H16">
      <formula1>$T$432:$T$434</formula1>
    </dataValidation>
    <dataValidation type="list" allowBlank="1" showErrorMessage="1" errorTitle="Invalid Entry" error="Please select an option from the drop down list" sqref="H268">
      <formula1>$T$438:$T$440</formula1>
    </dataValidation>
  </dataValidations>
  <hyperlinks>
    <hyperlink ref="B21" location="'5. Guidance'!C133" display="Guidance"/>
    <hyperlink ref="B14" location="'5. Guidance'!C127" display="Guidance"/>
    <hyperlink ref="B31" location="'5. Guidance'!C156" display="Guidance"/>
    <hyperlink ref="B33" location="'5. Guidance'!C164" display="Guidance"/>
    <hyperlink ref="B60" location="'5. Guidance'!C177" display="Guidance"/>
    <hyperlink ref="B73" location="'5. Guidance'!C191" display="Guidance"/>
    <hyperlink ref="B85" location="'5. Guidance'!F191" display="Guidance"/>
    <hyperlink ref="B111" location="Guidance!C155" display="Guidance"/>
    <hyperlink ref="B125" location="'5. Guidance'!C213" display="Guidance"/>
    <hyperlink ref="B135" location="'5. Guidance'!C218" display="Guidance"/>
    <hyperlink ref="B144" location="'5. Guidance'!C222" display="Guidance"/>
    <hyperlink ref="B152" location="'5. Guidance'!C226" display="Guidance"/>
    <hyperlink ref="B178" location="'5. Guidance'!C234" display="Guidance"/>
    <hyperlink ref="B188" location="'5. Guidance'!C240" display="Guidance"/>
    <hyperlink ref="B202" location="'5. Guidance'!C248" display="Guidance"/>
    <hyperlink ref="B204" location="'5. Guidance'!C254" display="Guidance"/>
    <hyperlink ref="B226" location="'5. Guidance'!C266" display="Guidance"/>
    <hyperlink ref="B240" location="'5. Guidance'!C274" display="Guidance"/>
    <hyperlink ref="B266" location="'5. Guidance'!C280" display="Guidance"/>
    <hyperlink ref="B271" location="'5. Guidance'!C283" display="Guidance"/>
    <hyperlink ref="B296" location="'5. Guidance'!C286" display="Guidance"/>
    <hyperlink ref="B324" location="'5. Guidance'!C290" display="Guidance"/>
    <hyperlink ref="B338" location="'5. Guidance'!C293" display="Guidance"/>
    <hyperlink ref="B375" location="'5. Guidance'!C302" display="Guidance"/>
    <hyperlink ref="B381" location="'5. Guidance'!C311" display="Guidance"/>
    <hyperlink ref="B386" location="'5. Guidance'!C315" display="Guidance"/>
    <hyperlink ref="B392" location="'5. Guidance'!C321" display="Guidance"/>
    <hyperlink ref="B397" location="'5. Guidance'!C326" display="Guidance"/>
    <hyperlink ref="B402" location="'5. Guidance'!C332" display="Guidance"/>
    <hyperlink ref="B238" location="'5. Guidance'!C270" display="Guidance"/>
  </hyperlink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P158"/>
  <sheetViews>
    <sheetView zoomScale="80" zoomScaleNormal="80" zoomScalePageLayoutView="0" workbookViewId="0" topLeftCell="A1">
      <pane ySplit="15" topLeftCell="A67" activePane="bottomLeft" state="frozen"/>
      <selection pane="topLeft" activeCell="A1" sqref="A1"/>
      <selection pane="bottomLeft" activeCell="F1" sqref="F1"/>
    </sheetView>
  </sheetViews>
  <sheetFormatPr defaultColWidth="9.140625" defaultRowHeight="12.75"/>
  <cols>
    <col min="1" max="1" width="0.9921875" style="247" customWidth="1"/>
    <col min="2" max="2" width="10.57421875" style="292" customWidth="1"/>
    <col min="3" max="3" width="1.1484375" style="247" customWidth="1"/>
    <col min="4" max="4" width="2.140625" style="247" customWidth="1"/>
    <col min="5" max="5" width="2.28125" style="247" customWidth="1"/>
    <col min="6" max="6" width="60.57421875" style="247" customWidth="1"/>
    <col min="7" max="7" width="14.421875" style="247" customWidth="1"/>
    <col min="8" max="8" width="9.140625" style="247" customWidth="1"/>
    <col min="9" max="9" width="11.28125" style="247" customWidth="1"/>
    <col min="10" max="11" width="7.7109375" style="247" customWidth="1"/>
    <col min="12" max="15" width="9.140625" style="247" customWidth="1"/>
    <col min="16" max="16" width="16.00390625" style="247" bestFit="1" customWidth="1"/>
    <col min="17" max="16384" width="9.140625" style="247" customWidth="1"/>
  </cols>
  <sheetData>
    <row r="1" ht="23.25">
      <c r="F1" s="246" t="s">
        <v>420</v>
      </c>
    </row>
    <row r="2" ht="23.25">
      <c r="F2" s="246"/>
    </row>
    <row r="3" ht="13.5" thickBot="1">
      <c r="F3" s="250"/>
    </row>
    <row r="4" ht="12.75">
      <c r="F4" s="251"/>
    </row>
    <row r="5" ht="12.75">
      <c r="F5" s="253" t="s">
        <v>295</v>
      </c>
    </row>
    <row r="6" ht="18">
      <c r="F6" s="609">
        <f>'3. Calculator - PCs &amp; Laptops'!G5+IF(G96="yes",G92)</f>
        <v>0</v>
      </c>
    </row>
    <row r="7" ht="13.5" thickBot="1">
      <c r="F7" s="255"/>
    </row>
    <row r="8" ht="13.5" thickBot="1"/>
    <row r="9" ht="12.75">
      <c r="F9" s="251"/>
    </row>
    <row r="10" ht="12.75">
      <c r="F10" s="253" t="s">
        <v>381</v>
      </c>
    </row>
    <row r="11" ht="18">
      <c r="F11" s="609">
        <f>G92</f>
        <v>0</v>
      </c>
    </row>
    <row r="12" ht="13.5" thickBot="1">
      <c r="F12" s="255"/>
    </row>
    <row r="13" ht="12.75"/>
    <row r="14" ht="12.75"/>
    <row r="15" ht="12.75"/>
    <row r="16" ht="12.75"/>
    <row r="17" ht="13.5" thickBot="1"/>
    <row r="18" spans="2:12" ht="18.75" thickBot="1">
      <c r="B18" s="258" t="s">
        <v>104</v>
      </c>
      <c r="D18" s="293"/>
      <c r="E18" s="260" t="s">
        <v>13</v>
      </c>
      <c r="F18" s="262"/>
      <c r="G18" s="260"/>
      <c r="H18" s="260"/>
      <c r="I18" s="260"/>
      <c r="J18" s="260"/>
      <c r="K18" s="260"/>
      <c r="L18" s="264"/>
    </row>
    <row r="19" spans="4:12" ht="12.75">
      <c r="D19" s="581"/>
      <c r="E19" s="582"/>
      <c r="F19" s="582"/>
      <c r="G19" s="582"/>
      <c r="H19" s="582"/>
      <c r="I19" s="582"/>
      <c r="J19" s="582"/>
      <c r="K19" s="582"/>
      <c r="L19" s="584"/>
    </row>
    <row r="20" spans="4:12" ht="13.5" thickBot="1">
      <c r="D20" s="266"/>
      <c r="E20" s="273"/>
      <c r="F20" s="274"/>
      <c r="G20" s="274"/>
      <c r="H20" s="274"/>
      <c r="I20" s="274"/>
      <c r="J20" s="276"/>
      <c r="K20" s="267"/>
      <c r="L20" s="269"/>
    </row>
    <row r="21" spans="4:12" ht="13.5" thickBot="1">
      <c r="D21" s="266"/>
      <c r="E21" s="277"/>
      <c r="F21" s="278" t="s">
        <v>300</v>
      </c>
      <c r="G21" s="286">
        <v>10</v>
      </c>
      <c r="H21" s="278" t="s">
        <v>307</v>
      </c>
      <c r="I21" s="278"/>
      <c r="J21" s="281"/>
      <c r="K21" s="267"/>
      <c r="L21" s="269"/>
    </row>
    <row r="22" spans="4:12" ht="13.5" thickBot="1">
      <c r="D22" s="266"/>
      <c r="E22" s="277"/>
      <c r="F22" s="278"/>
      <c r="G22" s="280"/>
      <c r="H22" s="278"/>
      <c r="I22" s="278"/>
      <c r="J22" s="281"/>
      <c r="K22" s="267"/>
      <c r="L22" s="269"/>
    </row>
    <row r="23" spans="4:12" ht="13.5" thickBot="1">
      <c r="D23" s="266"/>
      <c r="E23" s="277"/>
      <c r="F23" s="358" t="s">
        <v>417</v>
      </c>
      <c r="G23" s="632">
        <v>2</v>
      </c>
      <c r="H23" s="359" t="s">
        <v>444</v>
      </c>
      <c r="I23" s="278"/>
      <c r="J23" s="281"/>
      <c r="K23" s="267"/>
      <c r="L23" s="269"/>
    </row>
    <row r="24" spans="4:12" ht="12.75">
      <c r="D24" s="266"/>
      <c r="E24" s="282"/>
      <c r="F24" s="283"/>
      <c r="G24" s="283"/>
      <c r="H24" s="283"/>
      <c r="I24" s="283"/>
      <c r="J24" s="285"/>
      <c r="K24" s="267"/>
      <c r="L24" s="269"/>
    </row>
    <row r="25" spans="4:12" ht="12.75">
      <c r="D25" s="266"/>
      <c r="E25" s="267"/>
      <c r="F25" s="267"/>
      <c r="G25" s="267"/>
      <c r="H25" s="267"/>
      <c r="I25" s="267"/>
      <c r="J25" s="267"/>
      <c r="K25" s="267"/>
      <c r="L25" s="269"/>
    </row>
    <row r="26" spans="4:12" ht="12.75">
      <c r="D26" s="266"/>
      <c r="E26" s="267"/>
      <c r="F26" s="267"/>
      <c r="G26" s="267"/>
      <c r="H26" s="267"/>
      <c r="I26" s="272"/>
      <c r="J26" s="633"/>
      <c r="K26" s="633"/>
      <c r="L26" s="269"/>
    </row>
    <row r="27" spans="4:12" ht="13.5" thickBot="1">
      <c r="D27" s="266"/>
      <c r="E27" s="311" t="s">
        <v>511</v>
      </c>
      <c r="F27" s="267"/>
      <c r="G27" s="267"/>
      <c r="H27" s="267"/>
      <c r="I27" s="271" t="s">
        <v>312</v>
      </c>
      <c r="J27" s="633"/>
      <c r="K27" s="633"/>
      <c r="L27" s="269"/>
    </row>
    <row r="28" spans="4:12" ht="13.5" thickBot="1">
      <c r="D28" s="266"/>
      <c r="E28" s="379" t="s">
        <v>512</v>
      </c>
      <c r="F28" s="267"/>
      <c r="G28" s="308">
        <v>0</v>
      </c>
      <c r="H28" s="379"/>
      <c r="I28" s="613">
        <f>G28*G21</f>
        <v>0</v>
      </c>
      <c r="J28" s="634"/>
      <c r="K28" s="634"/>
      <c r="L28" s="269"/>
    </row>
    <row r="29" spans="4:12" ht="13.5" thickBot="1">
      <c r="D29" s="266"/>
      <c r="E29" s="379" t="s">
        <v>513</v>
      </c>
      <c r="F29" s="267"/>
      <c r="G29" s="308">
        <v>0</v>
      </c>
      <c r="H29" s="379"/>
      <c r="I29" s="634"/>
      <c r="J29" s="634"/>
      <c r="K29" s="634"/>
      <c r="L29" s="269"/>
    </row>
    <row r="30" spans="4:12" ht="13.5" thickBot="1">
      <c r="D30" s="266"/>
      <c r="E30" s="379"/>
      <c r="F30" s="267"/>
      <c r="G30" s="635"/>
      <c r="H30" s="379"/>
      <c r="I30" s="267"/>
      <c r="J30" s="267"/>
      <c r="K30" s="267"/>
      <c r="L30" s="269"/>
    </row>
    <row r="31" spans="4:12" ht="13.5" thickBot="1">
      <c r="D31" s="266"/>
      <c r="E31" s="379" t="s">
        <v>245</v>
      </c>
      <c r="F31" s="267"/>
      <c r="G31" s="270" t="s">
        <v>99</v>
      </c>
      <c r="H31" s="379"/>
      <c r="I31" s="267"/>
      <c r="J31" s="267"/>
      <c r="K31" s="267"/>
      <c r="L31" s="269"/>
    </row>
    <row r="32" spans="4:12" ht="12.75">
      <c r="D32" s="266"/>
      <c r="E32" s="267"/>
      <c r="F32" s="267"/>
      <c r="G32" s="267"/>
      <c r="H32" s="267"/>
      <c r="I32" s="267"/>
      <c r="J32" s="267"/>
      <c r="K32" s="267"/>
      <c r="L32" s="269"/>
    </row>
    <row r="33" spans="4:12" ht="12.75">
      <c r="D33" s="266"/>
      <c r="E33" s="273"/>
      <c r="F33" s="274"/>
      <c r="G33" s="274"/>
      <c r="H33" s="274"/>
      <c r="I33" s="274"/>
      <c r="J33" s="276"/>
      <c r="K33" s="267"/>
      <c r="L33" s="269"/>
    </row>
    <row r="34" spans="4:12" ht="13.5" thickBot="1">
      <c r="D34" s="266"/>
      <c r="E34" s="277"/>
      <c r="F34" s="278" t="s">
        <v>510</v>
      </c>
      <c r="G34" s="278"/>
      <c r="H34" s="278"/>
      <c r="I34" s="322" t="s">
        <v>312</v>
      </c>
      <c r="J34" s="636"/>
      <c r="K34" s="633"/>
      <c r="L34" s="269"/>
    </row>
    <row r="35" spans="4:12" ht="13.5" thickBot="1">
      <c r="D35" s="266"/>
      <c r="E35" s="277"/>
      <c r="F35" s="278" t="s">
        <v>302</v>
      </c>
      <c r="G35" s="637">
        <v>0</v>
      </c>
      <c r="H35" s="278"/>
      <c r="I35" s="613">
        <f>G35*G21</f>
        <v>0</v>
      </c>
      <c r="J35" s="337"/>
      <c r="K35" s="329"/>
      <c r="L35" s="269"/>
    </row>
    <row r="36" spans="4:12" ht="12.75">
      <c r="D36" s="266"/>
      <c r="E36" s="277"/>
      <c r="F36" s="544" t="s">
        <v>303</v>
      </c>
      <c r="G36" s="278"/>
      <c r="H36" s="278"/>
      <c r="I36" s="278"/>
      <c r="J36" s="281"/>
      <c r="K36" s="267"/>
      <c r="L36" s="269"/>
    </row>
    <row r="37" spans="4:12" ht="12.75">
      <c r="D37" s="266"/>
      <c r="E37" s="277"/>
      <c r="F37" s="278" t="s">
        <v>301</v>
      </c>
      <c r="G37" s="637">
        <v>0</v>
      </c>
      <c r="H37" s="278"/>
      <c r="I37" s="278"/>
      <c r="J37" s="281"/>
      <c r="K37" s="267"/>
      <c r="L37" s="269"/>
    </row>
    <row r="38" spans="4:12" ht="12.75">
      <c r="D38" s="266"/>
      <c r="E38" s="282"/>
      <c r="F38" s="283"/>
      <c r="G38" s="283"/>
      <c r="H38" s="283"/>
      <c r="I38" s="283"/>
      <c r="J38" s="285"/>
      <c r="K38" s="267"/>
      <c r="L38" s="269"/>
    </row>
    <row r="39" spans="4:12" ht="12.75">
      <c r="D39" s="266"/>
      <c r="E39" s="267"/>
      <c r="F39" s="267"/>
      <c r="G39" s="267"/>
      <c r="H39" s="267"/>
      <c r="I39" s="267"/>
      <c r="J39" s="267"/>
      <c r="K39" s="267"/>
      <c r="L39" s="269"/>
    </row>
    <row r="40" spans="4:12" ht="12.75">
      <c r="D40" s="638"/>
      <c r="E40" s="639" t="s">
        <v>258</v>
      </c>
      <c r="F40" s="640"/>
      <c r="G40" s="639"/>
      <c r="H40" s="639"/>
      <c r="I40" s="640"/>
      <c r="J40" s="640"/>
      <c r="K40" s="640"/>
      <c r="L40" s="641"/>
    </row>
    <row r="41" spans="4:12" ht="13.5" thickBot="1">
      <c r="D41" s="266"/>
      <c r="E41" s="311"/>
      <c r="F41" s="267"/>
      <c r="G41" s="311"/>
      <c r="H41" s="311"/>
      <c r="I41" s="267"/>
      <c r="J41" s="267"/>
      <c r="K41" s="267"/>
      <c r="L41" s="269"/>
    </row>
    <row r="42" spans="4:13" ht="13.5" thickBot="1">
      <c r="D42" s="266"/>
      <c r="E42" s="267" t="s">
        <v>412</v>
      </c>
      <c r="F42" s="642"/>
      <c r="G42" s="447">
        <v>0</v>
      </c>
      <c r="H42" s="331" t="s">
        <v>264</v>
      </c>
      <c r="I42" s="267"/>
      <c r="J42" s="267"/>
      <c r="K42" s="267"/>
      <c r="L42" s="269"/>
      <c r="M42" s="250"/>
    </row>
    <row r="43" spans="4:13" ht="13.5" thickBot="1">
      <c r="D43" s="266"/>
      <c r="E43" s="331" t="s">
        <v>413</v>
      </c>
      <c r="F43" s="267"/>
      <c r="G43" s="286">
        <v>0</v>
      </c>
      <c r="H43" s="267" t="s">
        <v>264</v>
      </c>
      <c r="I43" s="267"/>
      <c r="J43" s="267"/>
      <c r="K43" s="267"/>
      <c r="L43" s="269"/>
      <c r="M43" s="250"/>
    </row>
    <row r="44" spans="4:13" ht="13.5" thickBot="1">
      <c r="D44" s="266"/>
      <c r="E44" s="267"/>
      <c r="F44" s="267"/>
      <c r="G44" s="267"/>
      <c r="H44" s="267"/>
      <c r="I44" s="267"/>
      <c r="J44" s="267"/>
      <c r="K44" s="267"/>
      <c r="L44" s="269"/>
      <c r="M44" s="250"/>
    </row>
    <row r="45" spans="4:13" ht="13.5" thickBot="1">
      <c r="D45" s="266"/>
      <c r="E45" s="267" t="s">
        <v>260</v>
      </c>
      <c r="F45" s="267"/>
      <c r="G45" s="286">
        <v>0</v>
      </c>
      <c r="H45" s="267" t="s">
        <v>259</v>
      </c>
      <c r="I45" s="267"/>
      <c r="J45" s="267"/>
      <c r="K45" s="267"/>
      <c r="L45" s="269"/>
      <c r="M45" s="250"/>
    </row>
    <row r="46" spans="4:13" ht="13.5" thickBot="1">
      <c r="D46" s="266"/>
      <c r="E46" s="331" t="s">
        <v>384</v>
      </c>
      <c r="F46" s="267"/>
      <c r="G46" s="286">
        <v>0</v>
      </c>
      <c r="H46" s="267" t="s">
        <v>337</v>
      </c>
      <c r="I46" s="267"/>
      <c r="J46" s="267"/>
      <c r="K46" s="267"/>
      <c r="L46" s="269"/>
      <c r="M46" s="250"/>
    </row>
    <row r="47" spans="4:13" ht="13.5" thickBot="1">
      <c r="D47" s="266"/>
      <c r="E47" s="267" t="s">
        <v>261</v>
      </c>
      <c r="F47" s="267"/>
      <c r="G47" s="286">
        <v>0</v>
      </c>
      <c r="H47" s="267" t="s">
        <v>415</v>
      </c>
      <c r="I47" s="267"/>
      <c r="J47" s="267"/>
      <c r="K47" s="267"/>
      <c r="L47" s="269"/>
      <c r="M47" s="250"/>
    </row>
    <row r="48" spans="4:13" ht="13.5" thickBot="1">
      <c r="D48" s="266"/>
      <c r="E48" s="267"/>
      <c r="F48" s="267"/>
      <c r="G48" s="267"/>
      <c r="H48" s="267"/>
      <c r="I48" s="267"/>
      <c r="J48" s="267"/>
      <c r="K48" s="267"/>
      <c r="L48" s="269"/>
      <c r="M48" s="250"/>
    </row>
    <row r="49" spans="4:13" ht="13.5" thickBot="1">
      <c r="D49" s="266"/>
      <c r="E49" s="267" t="s">
        <v>263</v>
      </c>
      <c r="F49" s="267"/>
      <c r="G49" s="321">
        <v>0</v>
      </c>
      <c r="H49" s="267" t="s">
        <v>262</v>
      </c>
      <c r="I49" s="267"/>
      <c r="J49" s="267"/>
      <c r="K49" s="267"/>
      <c r="L49" s="643"/>
      <c r="M49" s="644"/>
    </row>
    <row r="50" spans="4:13" ht="12.75">
      <c r="D50" s="266"/>
      <c r="E50" s="267"/>
      <c r="F50" s="267"/>
      <c r="G50" s="267"/>
      <c r="H50" s="267"/>
      <c r="I50" s="267"/>
      <c r="J50" s="267"/>
      <c r="K50" s="267"/>
      <c r="L50" s="269"/>
      <c r="M50" s="250"/>
    </row>
    <row r="51" spans="4:12" ht="13.5" thickBot="1">
      <c r="D51" s="266"/>
      <c r="E51" s="267"/>
      <c r="F51" s="267"/>
      <c r="G51" s="271" t="s">
        <v>410</v>
      </c>
      <c r="H51" s="645"/>
      <c r="I51" s="271" t="s">
        <v>411</v>
      </c>
      <c r="J51" s="267"/>
      <c r="K51" s="271" t="s">
        <v>312</v>
      </c>
      <c r="L51" s="269"/>
    </row>
    <row r="52" spans="4:12" ht="13.5" thickBot="1">
      <c r="D52" s="266"/>
      <c r="E52" s="646" t="s">
        <v>414</v>
      </c>
      <c r="F52" s="267"/>
      <c r="G52" s="615">
        <f>((((G46/100)*G45)*G47*G42/1000)*G49)</f>
        <v>0</v>
      </c>
      <c r="H52" s="329"/>
      <c r="I52" s="615">
        <f>(((((100-G46)/100)*G45)*G47*G43/1000)*G49)</f>
        <v>0</v>
      </c>
      <c r="J52" s="267"/>
      <c r="K52" s="662">
        <f>G52+I52</f>
        <v>0</v>
      </c>
      <c r="L52" s="269"/>
    </row>
    <row r="53" spans="4:13" ht="13.5" thickBot="1">
      <c r="D53" s="266"/>
      <c r="E53" s="267"/>
      <c r="F53" s="267"/>
      <c r="G53" s="267"/>
      <c r="H53" s="267"/>
      <c r="I53" s="267"/>
      <c r="J53" s="267"/>
      <c r="K53" s="267"/>
      <c r="L53" s="269"/>
      <c r="M53" s="250"/>
    </row>
    <row r="54" spans="4:13" ht="13.5" thickBot="1">
      <c r="D54" s="266"/>
      <c r="E54" s="411" t="s">
        <v>416</v>
      </c>
      <c r="F54" s="647"/>
      <c r="G54" s="610">
        <f>(K52*G21)*G23</f>
        <v>0</v>
      </c>
      <c r="H54" s="648"/>
      <c r="I54" s="331"/>
      <c r="J54" s="649"/>
      <c r="K54" s="649"/>
      <c r="L54" s="650"/>
      <c r="M54" s="651"/>
    </row>
    <row r="55" spans="4:12" ht="12.75">
      <c r="D55" s="266"/>
      <c r="E55" s="267"/>
      <c r="F55" s="331"/>
      <c r="G55" s="648"/>
      <c r="H55" s="648"/>
      <c r="I55" s="267"/>
      <c r="J55" s="267"/>
      <c r="K55" s="267"/>
      <c r="L55" s="269"/>
    </row>
    <row r="56" spans="4:12" ht="12.75">
      <c r="D56" s="638"/>
      <c r="E56" s="639" t="s">
        <v>304</v>
      </c>
      <c r="F56" s="640"/>
      <c r="G56" s="652"/>
      <c r="H56" s="652"/>
      <c r="I56" s="640"/>
      <c r="J56" s="640"/>
      <c r="K56" s="640"/>
      <c r="L56" s="641"/>
    </row>
    <row r="57" spans="4:12" ht="13.5" thickBot="1">
      <c r="D57" s="266"/>
      <c r="E57" s="267"/>
      <c r="F57" s="331"/>
      <c r="G57" s="648"/>
      <c r="H57" s="648"/>
      <c r="I57" s="267"/>
      <c r="J57" s="267"/>
      <c r="K57" s="267"/>
      <c r="L57" s="269"/>
    </row>
    <row r="58" spans="4:12" ht="13.5" thickBot="1">
      <c r="D58" s="266"/>
      <c r="E58" s="331" t="s">
        <v>246</v>
      </c>
      <c r="F58" s="267"/>
      <c r="G58" s="313" t="s">
        <v>99</v>
      </c>
      <c r="H58" s="653"/>
      <c r="I58" s="267"/>
      <c r="J58" s="267"/>
      <c r="K58" s="267"/>
      <c r="L58" s="269"/>
    </row>
    <row r="59" spans="4:12" ht="12.75">
      <c r="D59" s="266"/>
      <c r="E59" s="331"/>
      <c r="F59" s="267"/>
      <c r="G59" s="594"/>
      <c r="H59" s="653"/>
      <c r="I59" s="267"/>
      <c r="J59" s="267"/>
      <c r="K59" s="267"/>
      <c r="L59" s="269"/>
    </row>
    <row r="60" spans="4:12" ht="12.75">
      <c r="D60" s="266"/>
      <c r="E60" s="311" t="s">
        <v>305</v>
      </c>
      <c r="F60" s="267"/>
      <c r="G60" s="267"/>
      <c r="H60" s="267"/>
      <c r="I60" s="267"/>
      <c r="J60" s="267"/>
      <c r="K60" s="267"/>
      <c r="L60" s="269"/>
    </row>
    <row r="61" spans="4:12" ht="13.5" thickBot="1">
      <c r="D61" s="266"/>
      <c r="E61" s="267"/>
      <c r="F61" s="267"/>
      <c r="G61" s="267"/>
      <c r="H61" s="267"/>
      <c r="I61" s="267"/>
      <c r="J61" s="267"/>
      <c r="K61" s="267"/>
      <c r="L61" s="269"/>
    </row>
    <row r="62" spans="4:12" ht="13.5" thickBot="1">
      <c r="D62" s="266"/>
      <c r="E62" s="311" t="s">
        <v>306</v>
      </c>
      <c r="F62" s="267"/>
      <c r="G62" s="663">
        <f>G21-(G65+G70+G76+G81)</f>
        <v>10</v>
      </c>
      <c r="H62" s="267"/>
      <c r="I62" s="267"/>
      <c r="J62" s="267"/>
      <c r="K62" s="267"/>
      <c r="L62" s="269"/>
    </row>
    <row r="63" spans="4:12" ht="12.75">
      <c r="D63" s="266"/>
      <c r="E63" s="267"/>
      <c r="F63" s="267"/>
      <c r="G63" s="267"/>
      <c r="H63" s="267"/>
      <c r="I63" s="267"/>
      <c r="J63" s="267"/>
      <c r="K63" s="267"/>
      <c r="L63" s="269"/>
    </row>
    <row r="64" spans="4:12" ht="13.5" thickBot="1">
      <c r="D64" s="266"/>
      <c r="E64" s="587" t="s">
        <v>310</v>
      </c>
      <c r="F64" s="267"/>
      <c r="G64" s="267"/>
      <c r="H64" s="267"/>
      <c r="I64" s="267"/>
      <c r="J64" s="267"/>
      <c r="K64" s="267"/>
      <c r="L64" s="269"/>
    </row>
    <row r="65" spans="4:12" ht="13.5" thickBot="1">
      <c r="D65" s="266"/>
      <c r="E65" s="267" t="s">
        <v>372</v>
      </c>
      <c r="F65" s="267"/>
      <c r="G65" s="449">
        <v>0</v>
      </c>
      <c r="H65" s="588"/>
      <c r="I65" s="267"/>
      <c r="J65" s="267"/>
      <c r="K65" s="267"/>
      <c r="L65" s="269"/>
    </row>
    <row r="66" spans="4:12" ht="13.5" thickBot="1">
      <c r="D66" s="266"/>
      <c r="E66" s="267" t="s">
        <v>373</v>
      </c>
      <c r="F66" s="267"/>
      <c r="G66" s="321">
        <v>0</v>
      </c>
      <c r="H66" s="590"/>
      <c r="I66" s="267"/>
      <c r="J66" s="267"/>
      <c r="K66" s="267"/>
      <c r="L66" s="269"/>
    </row>
    <row r="67" spans="4:12" ht="12.75">
      <c r="D67" s="266"/>
      <c r="E67" s="311" t="s">
        <v>275</v>
      </c>
      <c r="F67" s="267"/>
      <c r="G67" s="664">
        <f>G65*G66</f>
        <v>0</v>
      </c>
      <c r="H67" s="385"/>
      <c r="I67" s="267"/>
      <c r="J67" s="267"/>
      <c r="K67" s="267"/>
      <c r="L67" s="269"/>
    </row>
    <row r="68" spans="4:12" ht="12.75">
      <c r="D68" s="266"/>
      <c r="E68" s="267"/>
      <c r="F68" s="267"/>
      <c r="G68" s="329"/>
      <c r="H68" s="329"/>
      <c r="I68" s="267"/>
      <c r="J68" s="267"/>
      <c r="K68" s="267"/>
      <c r="L68" s="269"/>
    </row>
    <row r="69" spans="4:12" ht="13.5" thickBot="1">
      <c r="D69" s="266"/>
      <c r="E69" s="587" t="s">
        <v>270</v>
      </c>
      <c r="F69" s="267"/>
      <c r="G69" s="267"/>
      <c r="H69" s="267"/>
      <c r="I69" s="267"/>
      <c r="J69" s="267"/>
      <c r="K69" s="267"/>
      <c r="L69" s="269"/>
    </row>
    <row r="70" spans="4:12" ht="13.5" thickBot="1">
      <c r="D70" s="266"/>
      <c r="E70" s="267" t="s">
        <v>374</v>
      </c>
      <c r="F70" s="267"/>
      <c r="G70" s="286">
        <v>0</v>
      </c>
      <c r="H70" s="588"/>
      <c r="I70" s="267"/>
      <c r="J70" s="267"/>
      <c r="K70" s="267"/>
      <c r="L70" s="269"/>
    </row>
    <row r="71" spans="4:12" ht="13.5" thickBot="1">
      <c r="D71" s="266"/>
      <c r="E71" s="267" t="s">
        <v>380</v>
      </c>
      <c r="F71" s="267"/>
      <c r="G71" s="448">
        <v>0</v>
      </c>
      <c r="H71" s="588"/>
      <c r="I71" s="267"/>
      <c r="J71" s="267"/>
      <c r="K71" s="267"/>
      <c r="L71" s="269"/>
    </row>
    <row r="72" spans="4:12" ht="13.5" thickBot="1">
      <c r="D72" s="266"/>
      <c r="E72" s="267" t="s">
        <v>375</v>
      </c>
      <c r="F72" s="267"/>
      <c r="G72" s="321">
        <v>0</v>
      </c>
      <c r="H72" s="590"/>
      <c r="I72" s="267"/>
      <c r="J72" s="267"/>
      <c r="K72" s="267"/>
      <c r="L72" s="269"/>
    </row>
    <row r="73" spans="4:12" ht="12.75">
      <c r="D73" s="266"/>
      <c r="E73" s="311" t="s">
        <v>382</v>
      </c>
      <c r="F73" s="267"/>
      <c r="G73" s="664">
        <f>(G70*G72)-(G71*G70)</f>
        <v>0</v>
      </c>
      <c r="H73" s="385"/>
      <c r="I73" s="267"/>
      <c r="J73" s="267"/>
      <c r="K73" s="267"/>
      <c r="L73" s="269"/>
    </row>
    <row r="74" spans="4:12" ht="12.75">
      <c r="D74" s="266"/>
      <c r="E74" s="267"/>
      <c r="F74" s="267"/>
      <c r="G74" s="267"/>
      <c r="H74" s="267"/>
      <c r="I74" s="267"/>
      <c r="J74" s="267"/>
      <c r="K74" s="267"/>
      <c r="L74" s="269"/>
    </row>
    <row r="75" spans="4:12" ht="13.5" thickBot="1">
      <c r="D75" s="266"/>
      <c r="E75" s="587" t="s">
        <v>272</v>
      </c>
      <c r="F75" s="267"/>
      <c r="G75" s="267"/>
      <c r="H75" s="593"/>
      <c r="I75" s="267"/>
      <c r="J75" s="267"/>
      <c r="K75" s="267"/>
      <c r="L75" s="269"/>
    </row>
    <row r="76" spans="4:12" ht="13.5" thickBot="1">
      <c r="D76" s="266"/>
      <c r="E76" s="267" t="s">
        <v>376</v>
      </c>
      <c r="F76" s="267"/>
      <c r="G76" s="449">
        <v>0</v>
      </c>
      <c r="H76" s="588"/>
      <c r="I76" s="267"/>
      <c r="J76" s="267"/>
      <c r="K76" s="267"/>
      <c r="L76" s="269"/>
    </row>
    <row r="77" spans="4:12" ht="13.5" thickBot="1">
      <c r="D77" s="266"/>
      <c r="E77" s="267" t="s">
        <v>377</v>
      </c>
      <c r="F77" s="267"/>
      <c r="G77" s="321">
        <v>0</v>
      </c>
      <c r="H77" s="590"/>
      <c r="I77" s="267"/>
      <c r="J77" s="267"/>
      <c r="K77" s="267"/>
      <c r="L77" s="269"/>
    </row>
    <row r="78" spans="4:12" ht="12.75">
      <c r="D78" s="266"/>
      <c r="E78" s="311" t="s">
        <v>276</v>
      </c>
      <c r="F78" s="267"/>
      <c r="G78" s="664">
        <f>G76*G77</f>
        <v>0</v>
      </c>
      <c r="H78" s="385"/>
      <c r="I78" s="267"/>
      <c r="J78" s="267"/>
      <c r="K78" s="267"/>
      <c r="L78" s="269"/>
    </row>
    <row r="79" spans="4:12" ht="12.75">
      <c r="D79" s="266"/>
      <c r="E79" s="267"/>
      <c r="F79" s="267"/>
      <c r="G79" s="267"/>
      <c r="H79" s="267"/>
      <c r="I79" s="267"/>
      <c r="J79" s="267"/>
      <c r="K79" s="267"/>
      <c r="L79" s="269"/>
    </row>
    <row r="80" spans="4:12" ht="13.5" thickBot="1">
      <c r="D80" s="266"/>
      <c r="E80" s="587" t="s">
        <v>326</v>
      </c>
      <c r="F80" s="267"/>
      <c r="G80" s="267"/>
      <c r="H80" s="267"/>
      <c r="I80" s="267"/>
      <c r="J80" s="267"/>
      <c r="K80" s="267"/>
      <c r="L80" s="269"/>
    </row>
    <row r="81" spans="4:12" ht="13.5" thickBot="1">
      <c r="D81" s="266"/>
      <c r="E81" s="267" t="s">
        <v>378</v>
      </c>
      <c r="F81" s="267"/>
      <c r="G81" s="449">
        <v>0</v>
      </c>
      <c r="H81" s="588"/>
      <c r="I81" s="267"/>
      <c r="J81" s="267"/>
      <c r="K81" s="267"/>
      <c r="L81" s="269"/>
    </row>
    <row r="82" spans="4:12" ht="13.5" thickBot="1">
      <c r="D82" s="266"/>
      <c r="E82" s="267" t="s">
        <v>379</v>
      </c>
      <c r="F82" s="267"/>
      <c r="G82" s="321">
        <v>0</v>
      </c>
      <c r="H82" s="590"/>
      <c r="I82" s="267"/>
      <c r="J82" s="267"/>
      <c r="K82" s="267"/>
      <c r="L82" s="269"/>
    </row>
    <row r="83" spans="4:12" ht="12.75">
      <c r="D83" s="266"/>
      <c r="E83" s="311" t="s">
        <v>276</v>
      </c>
      <c r="F83" s="267"/>
      <c r="G83" s="664">
        <f>G81*G82</f>
        <v>0</v>
      </c>
      <c r="H83" s="385"/>
      <c r="I83" s="267"/>
      <c r="J83" s="267"/>
      <c r="K83" s="267"/>
      <c r="L83" s="269"/>
    </row>
    <row r="84" spans="4:12" ht="12.75">
      <c r="D84" s="266"/>
      <c r="E84" s="267"/>
      <c r="F84" s="267"/>
      <c r="G84" s="267"/>
      <c r="H84" s="267"/>
      <c r="I84" s="267"/>
      <c r="J84" s="267"/>
      <c r="K84" s="267"/>
      <c r="L84" s="269"/>
    </row>
    <row r="85" spans="4:12" ht="12.75">
      <c r="D85" s="266"/>
      <c r="E85" s="311" t="s">
        <v>308</v>
      </c>
      <c r="F85" s="267"/>
      <c r="G85" s="267"/>
      <c r="H85" s="267"/>
      <c r="I85" s="267"/>
      <c r="J85" s="267"/>
      <c r="K85" s="267"/>
      <c r="L85" s="269"/>
    </row>
    <row r="86" spans="4:12" ht="13.5" thickBot="1">
      <c r="D86" s="266"/>
      <c r="E86" s="267"/>
      <c r="F86" s="267"/>
      <c r="G86" s="654" t="s">
        <v>139</v>
      </c>
      <c r="H86" s="267"/>
      <c r="I86" s="271" t="s">
        <v>312</v>
      </c>
      <c r="J86" s="633"/>
      <c r="K86" s="633"/>
      <c r="L86" s="269"/>
    </row>
    <row r="87" spans="4:12" ht="13.5" thickBot="1">
      <c r="D87" s="266"/>
      <c r="E87" s="267" t="s">
        <v>277</v>
      </c>
      <c r="F87" s="267"/>
      <c r="G87" s="448">
        <v>0</v>
      </c>
      <c r="H87" s="329"/>
      <c r="I87" s="615">
        <f>G87*G21</f>
        <v>0</v>
      </c>
      <c r="J87" s="655"/>
      <c r="K87" s="655"/>
      <c r="L87" s="269"/>
    </row>
    <row r="88" spans="4:12" ht="13.5" thickBot="1">
      <c r="D88" s="266"/>
      <c r="E88" s="267" t="s">
        <v>278</v>
      </c>
      <c r="F88" s="267"/>
      <c r="G88" s="321">
        <v>0</v>
      </c>
      <c r="H88" s="329"/>
      <c r="I88" s="626">
        <f>G88*G21</f>
        <v>0</v>
      </c>
      <c r="J88" s="655"/>
      <c r="K88" s="655"/>
      <c r="L88" s="269"/>
    </row>
    <row r="89" spans="4:12" ht="13.5" thickBot="1">
      <c r="D89" s="266"/>
      <c r="E89" s="267" t="s">
        <v>280</v>
      </c>
      <c r="F89" s="267"/>
      <c r="G89" s="611">
        <f>I87+I88</f>
        <v>0</v>
      </c>
      <c r="H89" s="329"/>
      <c r="I89" s="267"/>
      <c r="J89" s="267"/>
      <c r="K89" s="267"/>
      <c r="L89" s="269"/>
    </row>
    <row r="90" spans="4:12" ht="13.5" thickBot="1">
      <c r="D90" s="288"/>
      <c r="E90" s="289"/>
      <c r="F90" s="656"/>
      <c r="G90" s="657"/>
      <c r="H90" s="657"/>
      <c r="I90" s="289"/>
      <c r="J90" s="289"/>
      <c r="K90" s="289"/>
      <c r="L90" s="291"/>
    </row>
    <row r="91" spans="4:12" ht="13.5" thickBot="1">
      <c r="D91" s="465"/>
      <c r="E91" s="250"/>
      <c r="F91" s="658"/>
      <c r="G91" s="644"/>
      <c r="H91" s="644"/>
      <c r="I91" s="250"/>
      <c r="J91" s="250"/>
      <c r="K91" s="250"/>
      <c r="L91" s="466"/>
    </row>
    <row r="92" spans="4:12" ht="13.5" thickBot="1">
      <c r="D92" s="465"/>
      <c r="E92" s="250"/>
      <c r="F92" s="659" t="s">
        <v>309</v>
      </c>
      <c r="G92" s="610">
        <f>(I28+G29+I35+G37+G54+G67+G78+G83+G89)-G73</f>
        <v>0</v>
      </c>
      <c r="H92" s="644"/>
      <c r="I92" s="250"/>
      <c r="J92" s="250"/>
      <c r="K92" s="250"/>
      <c r="L92" s="466"/>
    </row>
    <row r="93" spans="4:12" ht="13.5" thickBot="1">
      <c r="D93" s="470"/>
      <c r="E93" s="471"/>
      <c r="F93" s="660"/>
      <c r="G93" s="660"/>
      <c r="H93" s="660"/>
      <c r="I93" s="471"/>
      <c r="J93" s="471"/>
      <c r="K93" s="471"/>
      <c r="L93" s="473"/>
    </row>
    <row r="94" ht="13.5" thickBot="1"/>
    <row r="95" spans="4:12" ht="13.5" thickBot="1">
      <c r="D95" s="576"/>
      <c r="E95" s="577"/>
      <c r="F95" s="577"/>
      <c r="G95" s="577"/>
      <c r="H95" s="577"/>
      <c r="I95" s="577"/>
      <c r="J95" s="577"/>
      <c r="K95" s="577"/>
      <c r="L95" s="579"/>
    </row>
    <row r="96" spans="4:12" ht="13.5" thickBot="1">
      <c r="D96" s="465"/>
      <c r="E96" s="250"/>
      <c r="F96" s="659" t="s">
        <v>509</v>
      </c>
      <c r="G96" s="661" t="s">
        <v>99</v>
      </c>
      <c r="H96" s="659"/>
      <c r="I96" s="250"/>
      <c r="J96" s="250"/>
      <c r="K96" s="250"/>
      <c r="L96" s="466"/>
    </row>
    <row r="97" spans="4:12" ht="13.5" thickBot="1">
      <c r="D97" s="470"/>
      <c r="E97" s="471"/>
      <c r="F97" s="471"/>
      <c r="G97" s="471"/>
      <c r="H97" s="471"/>
      <c r="I97" s="471"/>
      <c r="J97" s="471"/>
      <c r="K97" s="471"/>
      <c r="L97" s="473"/>
    </row>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c r="P155" s="247" t="s">
        <v>100</v>
      </c>
    </row>
    <row r="156" ht="12.75">
      <c r="P156" s="608" t="s">
        <v>99</v>
      </c>
    </row>
    <row r="157" ht="12.75">
      <c r="P157" s="247" t="s">
        <v>515</v>
      </c>
    </row>
    <row r="158" ht="12.75">
      <c r="P158" s="247" t="s">
        <v>101</v>
      </c>
    </row>
  </sheetData>
  <sheetProtection password="D20D" sheet="1" objects="1" scenarios="1"/>
  <conditionalFormatting sqref="F90:F92">
    <cfRule type="expression" priority="1" dxfId="1" stopIfTrue="1">
      <formula>$G$58="x"</formula>
    </cfRule>
  </conditionalFormatting>
  <conditionalFormatting sqref="H72:H73">
    <cfRule type="expression" priority="2" dxfId="1" stopIfTrue="1">
      <formula>$G$191&gt;0</formula>
    </cfRule>
  </conditionalFormatting>
  <conditionalFormatting sqref="H77:H78">
    <cfRule type="expression" priority="3" dxfId="1" stopIfTrue="1">
      <formula>$G$196&gt;0</formula>
    </cfRule>
  </conditionalFormatting>
  <conditionalFormatting sqref="H82:H83">
    <cfRule type="expression" priority="4" dxfId="1" stopIfTrue="1">
      <formula>$G$201&gt;0</formula>
    </cfRule>
  </conditionalFormatting>
  <conditionalFormatting sqref="H66:H67">
    <cfRule type="expression" priority="5" dxfId="1" stopIfTrue="1">
      <formula>$G$181&gt;0</formula>
    </cfRule>
  </conditionalFormatting>
  <conditionalFormatting sqref="G92">
    <cfRule type="expression" priority="6" dxfId="33" stopIfTrue="1">
      <formula>$G$58="x"</formula>
    </cfRule>
  </conditionalFormatting>
  <dataValidations count="1">
    <dataValidation type="list" allowBlank="1" showErrorMessage="1" errorTitle="Invalid Entry" error="Please select an option from the drop down list" sqref="G31 G96 G58">
      <formula1>$P$156:$P$158</formula1>
    </dataValidation>
  </dataValidations>
  <hyperlinks>
    <hyperlink ref="B18" location="'5. Guidance'!C339" display="Guidance"/>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I372"/>
  <sheetViews>
    <sheetView zoomScale="80" zoomScaleNormal="80" zoomScalePageLayoutView="0" workbookViewId="0" topLeftCell="A1">
      <pane ySplit="9" topLeftCell="A350" activePane="bottomLeft" state="frozen"/>
      <selection pane="topLeft" activeCell="A1" sqref="A1"/>
      <selection pane="bottomLeft" activeCell="F370" sqref="F370"/>
    </sheetView>
  </sheetViews>
  <sheetFormatPr defaultColWidth="9.140625" defaultRowHeight="12.75"/>
  <cols>
    <col min="1" max="1" width="0.9921875" style="68" customWidth="1"/>
    <col min="2" max="2" width="11.421875" style="68" customWidth="1"/>
    <col min="3" max="3" width="10.57421875" style="1" customWidth="1"/>
    <col min="4" max="4" width="1.1484375" style="1" customWidth="1"/>
    <col min="5" max="5" width="3.140625" style="1" customWidth="1"/>
    <col min="6" max="6" width="106.00390625" style="68" customWidth="1"/>
    <col min="7" max="7" width="3.00390625" style="68" customWidth="1"/>
    <col min="8" max="16384" width="9.140625" style="1" customWidth="1"/>
  </cols>
  <sheetData>
    <row r="1" ht="13.5" thickBot="1"/>
    <row r="2" spans="1:7" ht="13.5" customHeight="1">
      <c r="A2" s="69"/>
      <c r="E2" s="20"/>
      <c r="F2" s="225"/>
      <c r="G2" s="226"/>
    </row>
    <row r="3" spans="1:7" ht="22.5">
      <c r="A3" s="70"/>
      <c r="E3" s="134"/>
      <c r="F3" s="227" t="s">
        <v>516</v>
      </c>
      <c r="G3" s="228"/>
    </row>
    <row r="4" spans="1:7" ht="18" customHeight="1">
      <c r="A4" s="71"/>
      <c r="E4" s="134"/>
      <c r="F4" s="229"/>
      <c r="G4" s="230"/>
    </row>
    <row r="5" spans="1:7" ht="21">
      <c r="A5" s="72"/>
      <c r="E5" s="134"/>
      <c r="F5" s="231" t="s">
        <v>514</v>
      </c>
      <c r="G5" s="232"/>
    </row>
    <row r="6" spans="1:7" ht="18" customHeight="1">
      <c r="A6" s="71"/>
      <c r="E6" s="134"/>
      <c r="F6" s="229"/>
      <c r="G6" s="230"/>
    </row>
    <row r="7" spans="1:7" ht="17.25">
      <c r="A7" s="73"/>
      <c r="E7" s="134"/>
      <c r="F7" s="233" t="s">
        <v>27</v>
      </c>
      <c r="G7" s="234"/>
    </row>
    <row r="8" spans="1:7" ht="13.5" customHeight="1" thickBot="1">
      <c r="A8" s="71"/>
      <c r="E8" s="137"/>
      <c r="F8" s="235"/>
      <c r="G8" s="236"/>
    </row>
    <row r="9" spans="1:7" ht="15.75" customHeight="1" thickBot="1">
      <c r="A9" s="71"/>
      <c r="B9" s="97" t="s">
        <v>237</v>
      </c>
      <c r="C9" s="98"/>
      <c r="E9" s="3"/>
      <c r="F9" s="71"/>
      <c r="G9" s="71"/>
    </row>
    <row r="10" spans="1:7" ht="15.75" customHeight="1" thickBot="1">
      <c r="A10" s="38"/>
      <c r="F10" s="38"/>
      <c r="G10" s="38"/>
    </row>
    <row r="11" spans="1:7" ht="15">
      <c r="A11" s="74"/>
      <c r="E11" s="20"/>
      <c r="F11" s="132"/>
      <c r="G11" s="133"/>
    </row>
    <row r="12" spans="1:7" ht="20.25">
      <c r="A12" s="75"/>
      <c r="E12" s="134"/>
      <c r="F12" s="135" t="s">
        <v>235</v>
      </c>
      <c r="G12" s="136"/>
    </row>
    <row r="13" spans="1:7" ht="15.75" thickBot="1">
      <c r="A13" s="76"/>
      <c r="E13" s="137"/>
      <c r="F13" s="138"/>
      <c r="G13" s="139"/>
    </row>
    <row r="14" spans="1:7" ht="15">
      <c r="A14" s="76"/>
      <c r="E14" s="4"/>
      <c r="F14" s="102"/>
      <c r="G14" s="103"/>
    </row>
    <row r="15" spans="1:7" ht="12.75">
      <c r="A15" s="77"/>
      <c r="B15" s="40"/>
      <c r="E15" s="4"/>
      <c r="F15" s="104" t="s">
        <v>202</v>
      </c>
      <c r="G15" s="105"/>
    </row>
    <row r="16" spans="1:7" ht="15">
      <c r="A16" s="78"/>
      <c r="E16" s="4"/>
      <c r="F16" s="106"/>
      <c r="G16" s="107"/>
    </row>
    <row r="17" spans="1:7" ht="12.75">
      <c r="A17" s="77"/>
      <c r="B17" s="40"/>
      <c r="E17" s="4"/>
      <c r="F17" s="104" t="s">
        <v>234</v>
      </c>
      <c r="G17" s="105"/>
    </row>
    <row r="18" spans="1:7" ht="15">
      <c r="A18" s="78"/>
      <c r="E18" s="4"/>
      <c r="F18" s="106"/>
      <c r="G18" s="107"/>
    </row>
    <row r="19" spans="1:7" ht="12.75">
      <c r="A19" s="77"/>
      <c r="B19" s="40"/>
      <c r="E19" s="4"/>
      <c r="F19" s="104" t="s">
        <v>203</v>
      </c>
      <c r="G19" s="105"/>
    </row>
    <row r="20" spans="1:7" ht="15">
      <c r="A20" s="78"/>
      <c r="E20" s="4"/>
      <c r="F20" s="106"/>
      <c r="G20" s="107"/>
    </row>
    <row r="21" spans="1:7" ht="12.75">
      <c r="A21" s="77"/>
      <c r="B21" s="40"/>
      <c r="E21" s="4"/>
      <c r="F21" s="104" t="s">
        <v>204</v>
      </c>
      <c r="G21" s="105"/>
    </row>
    <row r="22" spans="1:7" ht="12.75">
      <c r="A22" s="79"/>
      <c r="B22" s="41"/>
      <c r="E22" s="4"/>
      <c r="F22" s="108" t="s">
        <v>205</v>
      </c>
      <c r="G22" s="109"/>
    </row>
    <row r="23" spans="1:7" ht="12.75">
      <c r="A23" s="79"/>
      <c r="B23" s="41"/>
      <c r="E23" s="4"/>
      <c r="F23" s="108" t="s">
        <v>206</v>
      </c>
      <c r="G23" s="109"/>
    </row>
    <row r="24" spans="1:7" ht="15">
      <c r="A24" s="78"/>
      <c r="E24" s="4"/>
      <c r="F24" s="106"/>
      <c r="G24" s="107"/>
    </row>
    <row r="25" spans="1:7" ht="12.75">
      <c r="A25" s="77"/>
      <c r="B25" s="40"/>
      <c r="E25" s="4"/>
      <c r="F25" s="244" t="s">
        <v>140</v>
      </c>
      <c r="G25" s="105"/>
    </row>
    <row r="26" spans="1:7" ht="12.75">
      <c r="A26" s="79"/>
      <c r="B26" s="41"/>
      <c r="E26" s="4"/>
      <c r="F26" s="108" t="s">
        <v>207</v>
      </c>
      <c r="G26" s="109"/>
    </row>
    <row r="27" spans="1:7" ht="12.75">
      <c r="A27" s="79"/>
      <c r="B27" s="41"/>
      <c r="E27" s="4"/>
      <c r="F27" s="108" t="s">
        <v>208</v>
      </c>
      <c r="G27" s="109"/>
    </row>
    <row r="28" spans="1:7" ht="12.75">
      <c r="A28" s="79"/>
      <c r="B28" s="41"/>
      <c r="E28" s="4"/>
      <c r="F28" s="108" t="s">
        <v>209</v>
      </c>
      <c r="G28" s="109"/>
    </row>
    <row r="29" spans="1:7" ht="12.75">
      <c r="A29" s="79"/>
      <c r="B29" s="41"/>
      <c r="E29" s="4"/>
      <c r="F29" s="108" t="s">
        <v>210</v>
      </c>
      <c r="G29" s="109"/>
    </row>
    <row r="30" spans="1:7" ht="12.75">
      <c r="A30" s="79"/>
      <c r="B30" s="41"/>
      <c r="E30" s="4"/>
      <c r="F30" s="108" t="s">
        <v>211</v>
      </c>
      <c r="G30" s="109"/>
    </row>
    <row r="31" spans="1:7" ht="12.75">
      <c r="A31" s="79"/>
      <c r="B31" s="41"/>
      <c r="E31" s="4"/>
      <c r="F31" s="108" t="s">
        <v>219</v>
      </c>
      <c r="G31" s="109"/>
    </row>
    <row r="32" spans="1:7" ht="12.75">
      <c r="A32" s="79"/>
      <c r="B32" s="41"/>
      <c r="E32" s="4"/>
      <c r="F32" s="108" t="s">
        <v>220</v>
      </c>
      <c r="G32" s="109"/>
    </row>
    <row r="33" spans="1:7" ht="12.75">
      <c r="A33" s="79"/>
      <c r="B33" s="41"/>
      <c r="E33" s="4"/>
      <c r="F33" s="108" t="s">
        <v>221</v>
      </c>
      <c r="G33" s="109"/>
    </row>
    <row r="34" spans="1:7" ht="15">
      <c r="A34" s="78"/>
      <c r="E34" s="4"/>
      <c r="F34" s="106"/>
      <c r="G34" s="107"/>
    </row>
    <row r="35" spans="1:7" ht="12.75">
      <c r="A35" s="77"/>
      <c r="B35" s="95"/>
      <c r="E35" s="4"/>
      <c r="F35" s="104" t="s">
        <v>222</v>
      </c>
      <c r="G35" s="105"/>
    </row>
    <row r="36" spans="1:7" ht="12.75">
      <c r="A36" s="79"/>
      <c r="B36" s="96"/>
      <c r="E36" s="4"/>
      <c r="F36" s="108" t="s">
        <v>223</v>
      </c>
      <c r="G36" s="109"/>
    </row>
    <row r="37" spans="1:7" ht="12.75">
      <c r="A37" s="79"/>
      <c r="B37" s="96"/>
      <c r="E37" s="4"/>
      <c r="F37" s="108" t="s">
        <v>224</v>
      </c>
      <c r="G37" s="109"/>
    </row>
    <row r="38" spans="1:7" ht="12.75">
      <c r="A38" s="79"/>
      <c r="B38" s="96"/>
      <c r="E38" s="4"/>
      <c r="F38" s="108" t="s">
        <v>225</v>
      </c>
      <c r="G38" s="109"/>
    </row>
    <row r="39" spans="1:7" ht="15">
      <c r="A39" s="78"/>
      <c r="E39" s="4"/>
      <c r="F39" s="106"/>
      <c r="G39" s="107"/>
    </row>
    <row r="40" spans="1:7" ht="12.75">
      <c r="A40" s="77"/>
      <c r="B40" s="40"/>
      <c r="E40" s="4"/>
      <c r="F40" s="104" t="s">
        <v>226</v>
      </c>
      <c r="G40" s="105"/>
    </row>
    <row r="41" spans="1:7" ht="12.75">
      <c r="A41" s="79"/>
      <c r="B41" s="41"/>
      <c r="E41" s="4"/>
      <c r="F41" s="108" t="s">
        <v>227</v>
      </c>
      <c r="G41" s="109"/>
    </row>
    <row r="42" spans="1:7" ht="12.75">
      <c r="A42" s="79"/>
      <c r="B42" s="41"/>
      <c r="E42" s="4"/>
      <c r="F42" s="108" t="s">
        <v>228</v>
      </c>
      <c r="G42" s="109"/>
    </row>
    <row r="43" spans="1:7" ht="12.75">
      <c r="A43" s="79"/>
      <c r="B43" s="41"/>
      <c r="E43" s="4"/>
      <c r="F43" s="108" t="s">
        <v>229</v>
      </c>
      <c r="G43" s="109"/>
    </row>
    <row r="44" spans="1:7" ht="12.75">
      <c r="A44" s="79"/>
      <c r="B44" s="41"/>
      <c r="E44" s="4"/>
      <c r="F44" s="108" t="s">
        <v>230</v>
      </c>
      <c r="G44" s="109"/>
    </row>
    <row r="45" spans="1:7" ht="12.75">
      <c r="A45" s="79"/>
      <c r="B45" s="41"/>
      <c r="E45" s="4"/>
      <c r="F45" s="108" t="s">
        <v>231</v>
      </c>
      <c r="G45" s="109"/>
    </row>
    <row r="46" spans="1:7" ht="15">
      <c r="A46" s="78"/>
      <c r="E46" s="4"/>
      <c r="F46" s="106"/>
      <c r="G46" s="107"/>
    </row>
    <row r="47" spans="1:7" ht="12.75">
      <c r="A47" s="77"/>
      <c r="B47" s="40"/>
      <c r="E47" s="4"/>
      <c r="F47" s="104" t="s">
        <v>232</v>
      </c>
      <c r="G47" s="105"/>
    </row>
    <row r="48" spans="1:7" ht="12.75">
      <c r="A48" s="77"/>
      <c r="B48" s="40"/>
      <c r="E48" s="4"/>
      <c r="F48" s="104" t="s">
        <v>233</v>
      </c>
      <c r="G48" s="105"/>
    </row>
    <row r="49" spans="1:7" ht="15.75" thickBot="1">
      <c r="A49" s="76"/>
      <c r="E49" s="5"/>
      <c r="F49" s="110"/>
      <c r="G49" s="111"/>
    </row>
    <row r="50" spans="1:7" ht="15">
      <c r="A50" s="39"/>
      <c r="F50" s="39"/>
      <c r="G50" s="39"/>
    </row>
    <row r="51" spans="1:7" ht="15.75" customHeight="1" thickBot="1">
      <c r="A51" s="38"/>
      <c r="F51" s="38"/>
      <c r="G51" s="38"/>
    </row>
    <row r="52" spans="1:7" ht="15.75" thickBot="1">
      <c r="A52" s="74"/>
      <c r="E52" s="140"/>
      <c r="F52" s="132"/>
      <c r="G52" s="133"/>
    </row>
    <row r="53" spans="1:7" s="42" customFormat="1" ht="21" thickBot="1">
      <c r="A53" s="80"/>
      <c r="B53" s="36"/>
      <c r="C53" s="242" t="s">
        <v>235</v>
      </c>
      <c r="E53" s="141"/>
      <c r="F53" s="142" t="s">
        <v>28</v>
      </c>
      <c r="G53" s="143"/>
    </row>
    <row r="54" spans="1:7" s="42" customFormat="1" ht="15.75" customHeight="1" thickBot="1">
      <c r="A54" s="80"/>
      <c r="B54" s="47"/>
      <c r="C54" s="43"/>
      <c r="E54" s="144"/>
      <c r="F54" s="145"/>
      <c r="G54" s="146"/>
    </row>
    <row r="55" spans="1:7" s="42" customFormat="1" ht="15.75" customHeight="1">
      <c r="A55" s="81"/>
      <c r="B55" s="47"/>
      <c r="E55" s="112"/>
      <c r="F55" s="114"/>
      <c r="G55" s="115"/>
    </row>
    <row r="56" spans="1:7" s="42" customFormat="1" ht="27">
      <c r="A56" s="81"/>
      <c r="B56" s="47"/>
      <c r="E56" s="112"/>
      <c r="F56" s="114" t="s">
        <v>167</v>
      </c>
      <c r="G56" s="115"/>
    </row>
    <row r="57" spans="1:7" s="42" customFormat="1" ht="13.5">
      <c r="A57" s="81"/>
      <c r="B57" s="47"/>
      <c r="E57" s="112"/>
      <c r="F57" s="114"/>
      <c r="G57" s="115"/>
    </row>
    <row r="58" spans="1:7" s="42" customFormat="1" ht="27">
      <c r="A58" s="81"/>
      <c r="B58" s="47"/>
      <c r="E58" s="112"/>
      <c r="F58" s="114" t="s">
        <v>168</v>
      </c>
      <c r="G58" s="115"/>
    </row>
    <row r="59" spans="1:7" s="42" customFormat="1" ht="13.5">
      <c r="A59" s="81"/>
      <c r="B59" s="47"/>
      <c r="E59" s="112"/>
      <c r="F59" s="114"/>
      <c r="G59" s="115"/>
    </row>
    <row r="60" spans="1:7" s="42" customFormat="1" ht="41.25">
      <c r="A60" s="81"/>
      <c r="B60" s="47"/>
      <c r="E60" s="112"/>
      <c r="F60" s="114" t="s">
        <v>29</v>
      </c>
      <c r="G60" s="115"/>
    </row>
    <row r="61" spans="1:7" s="42" customFormat="1" ht="13.5">
      <c r="A61" s="82"/>
      <c r="B61" s="47"/>
      <c r="E61" s="112"/>
      <c r="F61" s="116"/>
      <c r="G61" s="117"/>
    </row>
    <row r="62" spans="1:7" s="42" customFormat="1" ht="13.5">
      <c r="A62" s="81"/>
      <c r="B62" s="47"/>
      <c r="E62" s="112"/>
      <c r="F62" s="116" t="s">
        <v>96</v>
      </c>
      <c r="G62" s="115"/>
    </row>
    <row r="63" spans="1:7" s="42" customFormat="1" ht="13.5">
      <c r="A63" s="81"/>
      <c r="B63" s="47"/>
      <c r="E63" s="112"/>
      <c r="F63" s="118" t="s">
        <v>91</v>
      </c>
      <c r="G63" s="115"/>
    </row>
    <row r="64" spans="1:7" s="42" customFormat="1" ht="27">
      <c r="A64" s="81"/>
      <c r="B64" s="47"/>
      <c r="E64" s="112"/>
      <c r="F64" s="118" t="s">
        <v>92</v>
      </c>
      <c r="G64" s="115"/>
    </row>
    <row r="65" spans="1:7" s="42" customFormat="1" ht="13.5">
      <c r="A65" s="81"/>
      <c r="B65" s="47"/>
      <c r="E65" s="112"/>
      <c r="F65" s="118"/>
      <c r="G65" s="115"/>
    </row>
    <row r="66" spans="1:7" s="42" customFormat="1" ht="13.5">
      <c r="A66" s="81"/>
      <c r="B66" s="47"/>
      <c r="E66" s="112"/>
      <c r="F66" s="116" t="s">
        <v>90</v>
      </c>
      <c r="G66" s="115"/>
    </row>
    <row r="67" spans="1:7" s="42" customFormat="1" ht="13.5">
      <c r="A67" s="81"/>
      <c r="B67" s="47"/>
      <c r="E67" s="112"/>
      <c r="F67" s="118" t="s">
        <v>93</v>
      </c>
      <c r="G67" s="115"/>
    </row>
    <row r="68" spans="1:7" s="42" customFormat="1" ht="41.25">
      <c r="A68" s="81"/>
      <c r="B68" s="47"/>
      <c r="E68" s="112"/>
      <c r="F68" s="118" t="s">
        <v>94</v>
      </c>
      <c r="G68" s="115"/>
    </row>
    <row r="69" spans="1:7" s="42" customFormat="1" ht="27">
      <c r="A69" s="81"/>
      <c r="B69" s="47"/>
      <c r="E69" s="112"/>
      <c r="F69" s="118" t="s">
        <v>95</v>
      </c>
      <c r="G69" s="115"/>
    </row>
    <row r="70" spans="1:7" s="42" customFormat="1" ht="14.25" thickBot="1">
      <c r="A70" s="81"/>
      <c r="B70" s="47"/>
      <c r="E70" s="113"/>
      <c r="F70" s="119"/>
      <c r="G70" s="120"/>
    </row>
    <row r="71" spans="1:7" s="42" customFormat="1" ht="15.75" customHeight="1">
      <c r="A71" s="47"/>
      <c r="B71" s="47"/>
      <c r="F71" s="47"/>
      <c r="G71" s="47"/>
    </row>
    <row r="72" spans="1:7" s="42" customFormat="1" ht="15.75" customHeight="1" thickBot="1">
      <c r="A72" s="47"/>
      <c r="B72" s="47"/>
      <c r="F72" s="47"/>
      <c r="G72" s="47"/>
    </row>
    <row r="73" spans="1:7" s="42" customFormat="1" ht="15.75" customHeight="1" thickBot="1">
      <c r="A73" s="36"/>
      <c r="B73" s="47"/>
      <c r="E73" s="147"/>
      <c r="F73" s="237"/>
      <c r="G73" s="238"/>
    </row>
    <row r="74" spans="1:7" s="42" customFormat="1" ht="21" thickBot="1">
      <c r="A74" s="80"/>
      <c r="B74" s="47"/>
      <c r="C74" s="242" t="s">
        <v>235</v>
      </c>
      <c r="E74" s="150"/>
      <c r="F74" s="142" t="s">
        <v>30</v>
      </c>
      <c r="G74" s="143"/>
    </row>
    <row r="75" spans="1:7" s="42" customFormat="1" ht="15.75" thickBot="1">
      <c r="A75" s="83"/>
      <c r="B75" s="47"/>
      <c r="E75" s="153"/>
      <c r="F75" s="154"/>
      <c r="G75" s="155"/>
    </row>
    <row r="76" spans="1:7" s="42" customFormat="1" ht="15">
      <c r="A76" s="83"/>
      <c r="B76" s="47"/>
      <c r="E76" s="112"/>
      <c r="F76" s="121"/>
      <c r="G76" s="122"/>
    </row>
    <row r="77" spans="1:7" s="42" customFormat="1" ht="13.5">
      <c r="A77" s="81"/>
      <c r="B77" s="47"/>
      <c r="E77" s="112"/>
      <c r="F77" s="114" t="s">
        <v>169</v>
      </c>
      <c r="G77" s="115"/>
    </row>
    <row r="78" spans="1:7" s="42" customFormat="1" ht="13.5">
      <c r="A78" s="81"/>
      <c r="B78" s="47"/>
      <c r="E78" s="112"/>
      <c r="F78" s="114"/>
      <c r="G78" s="115"/>
    </row>
    <row r="79" spans="1:7" s="42" customFormat="1" ht="27">
      <c r="A79" s="81"/>
      <c r="B79" s="47"/>
      <c r="E79" s="112"/>
      <c r="F79" s="114" t="s">
        <v>31</v>
      </c>
      <c r="G79" s="115"/>
    </row>
    <row r="80" spans="1:7" s="42" customFormat="1" ht="13.5">
      <c r="A80" s="81"/>
      <c r="B80" s="47"/>
      <c r="E80" s="112"/>
      <c r="F80" s="114"/>
      <c r="G80" s="115"/>
    </row>
    <row r="81" spans="1:7" s="42" customFormat="1" ht="13.5">
      <c r="A81" s="81"/>
      <c r="B81" s="47"/>
      <c r="E81" s="112"/>
      <c r="F81" s="114" t="s">
        <v>170</v>
      </c>
      <c r="G81" s="115"/>
    </row>
    <row r="82" spans="1:7" s="42" customFormat="1" ht="13.5">
      <c r="A82" s="81"/>
      <c r="B82" s="47"/>
      <c r="E82" s="112"/>
      <c r="F82" s="114"/>
      <c r="G82" s="115"/>
    </row>
    <row r="83" spans="1:7" s="42" customFormat="1" ht="27.75">
      <c r="A83" s="84"/>
      <c r="B83" s="45"/>
      <c r="E83" s="112"/>
      <c r="F83" s="666" t="s">
        <v>213</v>
      </c>
      <c r="G83" s="123"/>
    </row>
    <row r="84" spans="1:9" s="42" customFormat="1" ht="15">
      <c r="A84" s="85"/>
      <c r="B84" s="47"/>
      <c r="E84" s="112"/>
      <c r="F84" s="124"/>
      <c r="G84" s="125"/>
      <c r="I84" s="665"/>
    </row>
    <row r="85" spans="1:7" s="42" customFormat="1" ht="15" customHeight="1">
      <c r="A85" s="86"/>
      <c r="B85" s="45"/>
      <c r="E85" s="112"/>
      <c r="F85" s="667" t="s">
        <v>212</v>
      </c>
      <c r="G85" s="127"/>
    </row>
    <row r="86" spans="1:7" s="42" customFormat="1" ht="15.75" customHeight="1">
      <c r="A86" s="81"/>
      <c r="B86" s="47"/>
      <c r="E86" s="112"/>
      <c r="F86" s="114"/>
      <c r="G86" s="115"/>
    </row>
    <row r="87" spans="1:7" s="42" customFormat="1" ht="13.5">
      <c r="A87" s="86"/>
      <c r="B87" s="45"/>
      <c r="E87" s="112"/>
      <c r="F87" s="667" t="s">
        <v>214</v>
      </c>
      <c r="G87" s="127"/>
    </row>
    <row r="88" spans="1:7" s="42" customFormat="1" ht="15">
      <c r="A88" s="85"/>
      <c r="B88" s="47"/>
      <c r="E88" s="112"/>
      <c r="F88" s="124"/>
      <c r="G88" s="125"/>
    </row>
    <row r="89" spans="1:7" s="42" customFormat="1" ht="15">
      <c r="A89" s="87"/>
      <c r="B89" s="47"/>
      <c r="E89" s="112"/>
      <c r="F89" s="128" t="s">
        <v>32</v>
      </c>
      <c r="G89" s="129"/>
    </row>
    <row r="90" spans="1:7" s="42" customFormat="1" ht="15">
      <c r="A90" s="87"/>
      <c r="B90" s="47"/>
      <c r="E90" s="112"/>
      <c r="F90" s="128" t="s">
        <v>33</v>
      </c>
      <c r="G90" s="129"/>
    </row>
    <row r="91" spans="1:9" s="42" customFormat="1" ht="15">
      <c r="A91" s="87"/>
      <c r="B91" s="47"/>
      <c r="E91" s="112"/>
      <c r="F91" s="128" t="s">
        <v>34</v>
      </c>
      <c r="G91" s="129"/>
      <c r="I91" s="665"/>
    </row>
    <row r="92" spans="1:7" s="42" customFormat="1" ht="15">
      <c r="A92" s="87"/>
      <c r="B92" s="47"/>
      <c r="E92" s="112"/>
      <c r="F92" s="128" t="s">
        <v>35</v>
      </c>
      <c r="G92" s="129"/>
    </row>
    <row r="93" spans="1:7" s="42" customFormat="1" ht="15">
      <c r="A93" s="85"/>
      <c r="B93" s="47"/>
      <c r="E93" s="112"/>
      <c r="F93" s="124"/>
      <c r="G93" s="125"/>
    </row>
    <row r="94" spans="1:7" s="42" customFormat="1" ht="56.25">
      <c r="A94" s="86"/>
      <c r="B94" s="45"/>
      <c r="E94" s="112"/>
      <c r="F94" s="666" t="s">
        <v>171</v>
      </c>
      <c r="G94" s="127"/>
    </row>
    <row r="95" spans="1:7" s="42" customFormat="1" ht="14.25" thickBot="1">
      <c r="A95" s="82"/>
      <c r="B95" s="47"/>
      <c r="E95" s="113"/>
      <c r="F95" s="130"/>
      <c r="G95" s="131"/>
    </row>
    <row r="96" spans="1:7" s="42" customFormat="1" ht="15.75" customHeight="1">
      <c r="A96" s="82"/>
      <c r="B96" s="47"/>
      <c r="E96" s="37"/>
      <c r="F96" s="82"/>
      <c r="G96" s="82"/>
    </row>
    <row r="97" spans="1:7" s="42" customFormat="1" ht="15.75" customHeight="1" thickBot="1">
      <c r="A97" s="82"/>
      <c r="B97" s="47"/>
      <c r="E97" s="37"/>
      <c r="F97" s="82"/>
      <c r="G97" s="82"/>
    </row>
    <row r="98" spans="1:7" s="42" customFormat="1" ht="15.75" customHeight="1" thickBot="1">
      <c r="A98" s="82"/>
      <c r="B98" s="47"/>
      <c r="E98" s="147"/>
      <c r="F98" s="148"/>
      <c r="G98" s="149"/>
    </row>
    <row r="99" spans="1:7" s="42" customFormat="1" ht="21" thickBot="1">
      <c r="A99" s="89"/>
      <c r="B99" s="47"/>
      <c r="C99" s="242" t="s">
        <v>235</v>
      </c>
      <c r="E99" s="150"/>
      <c r="F99" s="151" t="s">
        <v>36</v>
      </c>
      <c r="G99" s="152"/>
    </row>
    <row r="100" spans="1:7" s="42" customFormat="1" ht="15.75" thickBot="1">
      <c r="A100" s="83"/>
      <c r="B100" s="47"/>
      <c r="E100" s="153"/>
      <c r="F100" s="154"/>
      <c r="G100" s="155"/>
    </row>
    <row r="101" spans="1:7" s="42" customFormat="1" ht="15.75" customHeight="1">
      <c r="A101" s="88"/>
      <c r="B101" s="47"/>
      <c r="E101" s="112"/>
      <c r="F101" s="223"/>
      <c r="G101" s="224"/>
    </row>
    <row r="102" spans="1:7" s="42" customFormat="1" ht="41.25">
      <c r="A102" s="81"/>
      <c r="B102" s="47"/>
      <c r="E102" s="112"/>
      <c r="F102" s="114" t="s">
        <v>37</v>
      </c>
      <c r="G102" s="115"/>
    </row>
    <row r="103" spans="1:7" s="42" customFormat="1" ht="13.5">
      <c r="A103" s="81"/>
      <c r="B103" s="47"/>
      <c r="E103" s="112"/>
      <c r="F103" s="114"/>
      <c r="G103" s="115"/>
    </row>
    <row r="104" spans="1:7" s="42" customFormat="1" ht="41.25">
      <c r="A104" s="81"/>
      <c r="B104" s="47"/>
      <c r="E104" s="112"/>
      <c r="F104" s="114" t="s">
        <v>38</v>
      </c>
      <c r="G104" s="115"/>
    </row>
    <row r="105" spans="1:7" s="42" customFormat="1" ht="13.5">
      <c r="A105" s="81"/>
      <c r="B105" s="47"/>
      <c r="E105" s="112"/>
      <c r="F105" s="114"/>
      <c r="G105" s="115"/>
    </row>
    <row r="106" spans="1:7" s="42" customFormat="1" ht="27">
      <c r="A106" s="81"/>
      <c r="B106" s="47"/>
      <c r="E106" s="112"/>
      <c r="F106" s="114" t="s">
        <v>39</v>
      </c>
      <c r="G106" s="115"/>
    </row>
    <row r="107" spans="1:7" s="42" customFormat="1" ht="13.5">
      <c r="A107" s="81"/>
      <c r="B107" s="47"/>
      <c r="E107" s="112"/>
      <c r="F107" s="114"/>
      <c r="G107" s="115"/>
    </row>
    <row r="108" spans="1:7" s="42" customFormat="1" ht="18.75" customHeight="1">
      <c r="A108" s="81"/>
      <c r="B108" s="47"/>
      <c r="E108" s="112"/>
      <c r="F108" s="114" t="s">
        <v>215</v>
      </c>
      <c r="G108" s="115"/>
    </row>
    <row r="109" spans="1:7" s="42" customFormat="1" ht="13.5">
      <c r="A109" s="81"/>
      <c r="B109" s="47"/>
      <c r="E109" s="112"/>
      <c r="F109" s="114"/>
      <c r="G109" s="115"/>
    </row>
    <row r="110" spans="1:7" s="42" customFormat="1" ht="27">
      <c r="A110" s="81"/>
      <c r="B110" s="47"/>
      <c r="E110" s="112"/>
      <c r="F110" s="114" t="s">
        <v>216</v>
      </c>
      <c r="G110" s="115"/>
    </row>
    <row r="111" spans="1:7" s="42" customFormat="1" ht="13.5">
      <c r="A111" s="81"/>
      <c r="B111" s="47"/>
      <c r="E111" s="112"/>
      <c r="F111" s="114"/>
      <c r="G111" s="115"/>
    </row>
    <row r="112" spans="1:7" s="42" customFormat="1" ht="13.5">
      <c r="A112" s="81"/>
      <c r="B112" s="47"/>
      <c r="E112" s="112"/>
      <c r="F112" s="114" t="s">
        <v>40</v>
      </c>
      <c r="G112" s="115"/>
    </row>
    <row r="113" spans="1:7" s="42" customFormat="1" ht="13.5">
      <c r="A113" s="81"/>
      <c r="B113" s="47"/>
      <c r="E113" s="112"/>
      <c r="F113" s="114"/>
      <c r="G113" s="115"/>
    </row>
    <row r="114" spans="1:7" s="42" customFormat="1" ht="14.25">
      <c r="A114" s="86"/>
      <c r="B114" s="45"/>
      <c r="E114" s="112"/>
      <c r="F114" s="126" t="s">
        <v>217</v>
      </c>
      <c r="G114" s="127"/>
    </row>
    <row r="115" spans="1:7" s="42" customFormat="1" ht="13.5">
      <c r="A115" s="81"/>
      <c r="B115" s="47"/>
      <c r="E115" s="112"/>
      <c r="F115" s="114"/>
      <c r="G115" s="115"/>
    </row>
    <row r="116" spans="1:7" s="42" customFormat="1" ht="27.75">
      <c r="A116" s="86"/>
      <c r="B116" s="47"/>
      <c r="E116" s="112"/>
      <c r="F116" s="126" t="s">
        <v>172</v>
      </c>
      <c r="G116" s="127"/>
    </row>
    <row r="117" spans="1:7" s="42" customFormat="1" ht="13.5">
      <c r="A117" s="81"/>
      <c r="B117" s="47"/>
      <c r="E117" s="112"/>
      <c r="F117" s="114"/>
      <c r="G117" s="115"/>
    </row>
    <row r="118" spans="1:7" s="42" customFormat="1" ht="41.25">
      <c r="A118" s="81"/>
      <c r="B118" s="47"/>
      <c r="E118" s="112"/>
      <c r="F118" s="114" t="s">
        <v>41</v>
      </c>
      <c r="G118" s="115"/>
    </row>
    <row r="119" spans="1:7" s="42" customFormat="1" ht="13.5">
      <c r="A119" s="81"/>
      <c r="B119" s="47"/>
      <c r="E119" s="112"/>
      <c r="F119" s="114"/>
      <c r="G119" s="115"/>
    </row>
    <row r="120" spans="1:7" s="42" customFormat="1" ht="27">
      <c r="A120" s="81"/>
      <c r="B120" s="47"/>
      <c r="E120" s="112"/>
      <c r="F120" s="114" t="s">
        <v>42</v>
      </c>
      <c r="G120" s="115"/>
    </row>
    <row r="121" spans="1:7" s="42" customFormat="1" ht="13.5">
      <c r="A121" s="81"/>
      <c r="B121" s="47"/>
      <c r="E121" s="112"/>
      <c r="F121" s="114"/>
      <c r="G121" s="115"/>
    </row>
    <row r="122" spans="1:7" s="42" customFormat="1" ht="83.25" customHeight="1">
      <c r="A122" s="81"/>
      <c r="B122" s="47"/>
      <c r="E122" s="112"/>
      <c r="F122" s="114" t="s">
        <v>218</v>
      </c>
      <c r="G122" s="115"/>
    </row>
    <row r="123" spans="1:7" s="42" customFormat="1" ht="14.25" thickBot="1">
      <c r="A123" s="81"/>
      <c r="B123" s="47"/>
      <c r="E123" s="113"/>
      <c r="F123" s="119"/>
      <c r="G123" s="120"/>
    </row>
    <row r="124" spans="1:7" s="42" customFormat="1" ht="15.75" customHeight="1">
      <c r="A124" s="45"/>
      <c r="B124" s="47"/>
      <c r="F124" s="45"/>
      <c r="G124" s="45"/>
    </row>
    <row r="125" spans="1:7" s="42" customFormat="1" ht="14.25" thickBot="1">
      <c r="A125" s="45"/>
      <c r="B125" s="47"/>
      <c r="F125" s="45"/>
      <c r="G125" s="45"/>
    </row>
    <row r="126" spans="1:7" s="42" customFormat="1" ht="14.25" thickBot="1">
      <c r="A126" s="81"/>
      <c r="B126" s="47"/>
      <c r="E126" s="147"/>
      <c r="F126" s="156"/>
      <c r="G126" s="157"/>
    </row>
    <row r="127" spans="1:7" s="42" customFormat="1" ht="21" thickBot="1">
      <c r="A127" s="89"/>
      <c r="B127" s="243" t="s">
        <v>236</v>
      </c>
      <c r="C127" s="242" t="s">
        <v>235</v>
      </c>
      <c r="E127" s="150"/>
      <c r="F127" s="151" t="s">
        <v>43</v>
      </c>
      <c r="G127" s="152"/>
    </row>
    <row r="128" spans="1:7" s="42" customFormat="1" ht="15.75" thickBot="1">
      <c r="A128" s="90"/>
      <c r="B128" s="47"/>
      <c r="E128" s="153"/>
      <c r="F128" s="158"/>
      <c r="G128" s="159"/>
    </row>
    <row r="129" spans="1:7" s="42" customFormat="1" ht="15">
      <c r="A129" s="90"/>
      <c r="B129" s="47"/>
      <c r="E129" s="112"/>
      <c r="F129" s="217"/>
      <c r="G129" s="218"/>
    </row>
    <row r="130" spans="1:7" s="42" customFormat="1" ht="30.75">
      <c r="A130" s="91"/>
      <c r="B130" s="47"/>
      <c r="E130" s="112"/>
      <c r="F130" s="203" t="s">
        <v>44</v>
      </c>
      <c r="G130" s="219"/>
    </row>
    <row r="131" spans="1:7" s="42" customFormat="1" ht="15">
      <c r="A131" s="91"/>
      <c r="B131" s="47"/>
      <c r="E131" s="112"/>
      <c r="F131" s="203"/>
      <c r="G131" s="219"/>
    </row>
    <row r="132" spans="1:7" s="42" customFormat="1" ht="15.75" thickBot="1">
      <c r="A132" s="91"/>
      <c r="B132" s="47"/>
      <c r="E132" s="112"/>
      <c r="F132" s="203"/>
      <c r="G132" s="219"/>
    </row>
    <row r="133" spans="1:7" s="42" customFormat="1" ht="26.25" customHeight="1" thickBot="1">
      <c r="A133" s="92"/>
      <c r="B133" s="243" t="s">
        <v>236</v>
      </c>
      <c r="C133" s="242" t="s">
        <v>235</v>
      </c>
      <c r="E133" s="112"/>
      <c r="F133" s="206" t="s">
        <v>45</v>
      </c>
      <c r="G133" s="207"/>
    </row>
    <row r="134" spans="1:7" s="42" customFormat="1" ht="13.5">
      <c r="A134" s="81"/>
      <c r="B134" s="47"/>
      <c r="E134" s="112"/>
      <c r="F134" s="114"/>
      <c r="G134" s="115"/>
    </row>
    <row r="135" spans="1:7" s="42" customFormat="1" ht="27">
      <c r="A135" s="92"/>
      <c r="B135" s="47"/>
      <c r="E135" s="112"/>
      <c r="F135" s="206" t="s">
        <v>46</v>
      </c>
      <c r="G135" s="207"/>
    </row>
    <row r="136" spans="1:7" s="42" customFormat="1" ht="13.5">
      <c r="A136" s="93"/>
      <c r="B136" s="47"/>
      <c r="E136" s="112"/>
      <c r="F136" s="211"/>
      <c r="G136" s="212"/>
    </row>
    <row r="137" spans="1:7" s="42" customFormat="1" ht="27">
      <c r="A137" s="92"/>
      <c r="B137" s="47"/>
      <c r="E137" s="112"/>
      <c r="F137" s="206" t="s">
        <v>47</v>
      </c>
      <c r="G137" s="207"/>
    </row>
    <row r="138" spans="1:7" s="42" customFormat="1" ht="14.25" thickBot="1">
      <c r="A138" s="81"/>
      <c r="B138" s="47"/>
      <c r="E138" s="112"/>
      <c r="F138" s="114"/>
      <c r="G138" s="115"/>
    </row>
    <row r="139" spans="1:7" s="42" customFormat="1" ht="15" thickBot="1">
      <c r="A139" s="86"/>
      <c r="B139" s="243" t="s">
        <v>236</v>
      </c>
      <c r="E139" s="112"/>
      <c r="F139" s="220" t="s">
        <v>105</v>
      </c>
      <c r="G139" s="127"/>
    </row>
    <row r="140" spans="1:7" s="42" customFormat="1" ht="13.5">
      <c r="A140" s="81"/>
      <c r="B140" s="47"/>
      <c r="E140" s="112"/>
      <c r="F140" s="114"/>
      <c r="G140" s="115"/>
    </row>
    <row r="141" spans="1:7" s="42" customFormat="1" ht="54.75">
      <c r="A141" s="92"/>
      <c r="B141" s="47"/>
      <c r="E141" s="112"/>
      <c r="F141" s="206" t="s">
        <v>173</v>
      </c>
      <c r="G141" s="207"/>
    </row>
    <row r="142" spans="1:7" s="42" customFormat="1" ht="13.5">
      <c r="A142" s="94"/>
      <c r="B142" s="47"/>
      <c r="E142" s="112"/>
      <c r="F142" s="221"/>
      <c r="G142" s="222"/>
    </row>
    <row r="143" spans="1:7" s="42" customFormat="1" ht="27">
      <c r="A143" s="92"/>
      <c r="B143" s="47"/>
      <c r="E143" s="112"/>
      <c r="F143" s="206" t="s">
        <v>48</v>
      </c>
      <c r="G143" s="207"/>
    </row>
    <row r="144" spans="1:7" s="42" customFormat="1" ht="14.25" thickBot="1">
      <c r="A144" s="81"/>
      <c r="B144" s="47"/>
      <c r="E144" s="112"/>
      <c r="F144" s="114"/>
      <c r="G144" s="115"/>
    </row>
    <row r="145" spans="1:7" s="42" customFormat="1" ht="15" thickBot="1">
      <c r="A145" s="86"/>
      <c r="B145" s="243" t="s">
        <v>236</v>
      </c>
      <c r="E145" s="112"/>
      <c r="F145" s="220" t="s">
        <v>106</v>
      </c>
      <c r="G145" s="127"/>
    </row>
    <row r="146" spans="1:7" s="42" customFormat="1" ht="13.5">
      <c r="A146" s="81"/>
      <c r="B146" s="47"/>
      <c r="E146" s="112"/>
      <c r="F146" s="114"/>
      <c r="G146" s="115"/>
    </row>
    <row r="147" spans="1:7" s="42" customFormat="1" ht="41.25">
      <c r="A147" s="92"/>
      <c r="B147" s="47"/>
      <c r="E147" s="112"/>
      <c r="F147" s="206" t="s">
        <v>49</v>
      </c>
      <c r="G147" s="207"/>
    </row>
    <row r="148" spans="1:7" s="42" customFormat="1" ht="15.75" thickBot="1">
      <c r="A148" s="85"/>
      <c r="B148" s="47"/>
      <c r="E148" s="112"/>
      <c r="F148" s="124"/>
      <c r="G148" s="125"/>
    </row>
    <row r="149" spans="1:7" s="42" customFormat="1" ht="15" customHeight="1" thickBot="1">
      <c r="A149" s="92"/>
      <c r="B149" s="47"/>
      <c r="C149" s="242" t="s">
        <v>235</v>
      </c>
      <c r="E149" s="112"/>
      <c r="F149" s="206" t="s">
        <v>50</v>
      </c>
      <c r="G149" s="207"/>
    </row>
    <row r="150" spans="1:7" s="42" customFormat="1" ht="13.5">
      <c r="A150" s="81"/>
      <c r="B150" s="47"/>
      <c r="E150" s="112"/>
      <c r="F150" s="114"/>
      <c r="G150" s="115"/>
    </row>
    <row r="151" spans="1:7" s="42" customFormat="1" ht="27">
      <c r="A151" s="92"/>
      <c r="B151" s="47"/>
      <c r="E151" s="112"/>
      <c r="F151" s="206" t="s">
        <v>107</v>
      </c>
      <c r="G151" s="207"/>
    </row>
    <row r="152" spans="1:7" s="42" customFormat="1" ht="14.25" thickBot="1">
      <c r="A152" s="81"/>
      <c r="B152" s="47"/>
      <c r="E152" s="113"/>
      <c r="F152" s="119"/>
      <c r="G152" s="120"/>
    </row>
    <row r="153" spans="1:7" s="42" customFormat="1" ht="15.75" customHeight="1">
      <c r="A153" s="81"/>
      <c r="B153" s="47"/>
      <c r="E153" s="37"/>
      <c r="F153" s="81"/>
      <c r="G153" s="81"/>
    </row>
    <row r="154" spans="1:7" s="42" customFormat="1" ht="14.25" thickBot="1">
      <c r="A154" s="81"/>
      <c r="B154" s="47"/>
      <c r="E154" s="37"/>
      <c r="F154" s="81"/>
      <c r="G154" s="81"/>
    </row>
    <row r="155" spans="1:7" s="42" customFormat="1" ht="14.25" thickBot="1">
      <c r="A155" s="81"/>
      <c r="B155" s="47"/>
      <c r="E155" s="160"/>
      <c r="F155" s="161"/>
      <c r="G155" s="162"/>
    </row>
    <row r="156" spans="1:7" s="42" customFormat="1" ht="21" thickBot="1">
      <c r="A156" s="49"/>
      <c r="B156" s="243" t="s">
        <v>236</v>
      </c>
      <c r="C156" s="242" t="s">
        <v>235</v>
      </c>
      <c r="E156" s="150"/>
      <c r="F156" s="151" t="s">
        <v>51</v>
      </c>
      <c r="G156" s="152"/>
    </row>
    <row r="157" spans="1:7" s="42" customFormat="1" ht="15.75" customHeight="1" thickBot="1">
      <c r="A157" s="52"/>
      <c r="B157" s="47"/>
      <c r="E157" s="153"/>
      <c r="F157" s="163"/>
      <c r="G157" s="164"/>
    </row>
    <row r="158" spans="1:7" s="42" customFormat="1" ht="15">
      <c r="A158" s="53"/>
      <c r="B158" s="47"/>
      <c r="E158" s="112"/>
      <c r="F158" s="201"/>
      <c r="G158" s="202"/>
    </row>
    <row r="159" spans="1:7" s="42" customFormat="1" ht="30.75">
      <c r="A159" s="54"/>
      <c r="B159" s="47"/>
      <c r="E159" s="208"/>
      <c r="F159" s="182" t="s">
        <v>52</v>
      </c>
      <c r="G159" s="209"/>
    </row>
    <row r="160" spans="1:7" s="42" customFormat="1" ht="15">
      <c r="A160" s="55"/>
      <c r="B160" s="47"/>
      <c r="E160" s="112"/>
      <c r="F160" s="182"/>
      <c r="G160" s="210"/>
    </row>
    <row r="161" spans="1:7" s="42" customFormat="1" ht="30.75">
      <c r="A161" s="54"/>
      <c r="B161" s="47"/>
      <c r="E161" s="112"/>
      <c r="F161" s="182" t="s">
        <v>53</v>
      </c>
      <c r="G161" s="209"/>
    </row>
    <row r="162" spans="1:7" s="42" customFormat="1" ht="15">
      <c r="A162" s="54"/>
      <c r="B162" s="47"/>
      <c r="E162" s="112"/>
      <c r="F162" s="182"/>
      <c r="G162" s="209"/>
    </row>
    <row r="163" spans="1:7" s="42" customFormat="1" ht="15.75" thickBot="1">
      <c r="A163" s="53"/>
      <c r="B163" s="47"/>
      <c r="E163" s="112"/>
      <c r="F163" s="201"/>
      <c r="G163" s="202"/>
    </row>
    <row r="164" spans="1:7" s="42" customFormat="1" ht="14.25" thickBot="1">
      <c r="A164" s="50"/>
      <c r="B164" s="243" t="s">
        <v>236</v>
      </c>
      <c r="C164" s="242" t="s">
        <v>235</v>
      </c>
      <c r="E164" s="112"/>
      <c r="F164" s="206" t="s">
        <v>54</v>
      </c>
      <c r="G164" s="207"/>
    </row>
    <row r="165" spans="1:7" s="42" customFormat="1" ht="13.5">
      <c r="A165" s="46"/>
      <c r="E165" s="112"/>
      <c r="F165" s="116"/>
      <c r="G165" s="117"/>
    </row>
    <row r="166" spans="1:7" s="42" customFormat="1" ht="13.5">
      <c r="A166" s="46"/>
      <c r="B166" s="47"/>
      <c r="E166" s="112"/>
      <c r="F166" s="116" t="s">
        <v>55</v>
      </c>
      <c r="G166" s="117"/>
    </row>
    <row r="167" spans="1:7" s="42" customFormat="1" ht="27">
      <c r="A167" s="45"/>
      <c r="B167" s="47"/>
      <c r="E167" s="112"/>
      <c r="F167" s="114" t="s">
        <v>56</v>
      </c>
      <c r="G167" s="115"/>
    </row>
    <row r="168" spans="1:7" s="42" customFormat="1" ht="13.5">
      <c r="A168" s="45"/>
      <c r="B168" s="47"/>
      <c r="E168" s="112"/>
      <c r="F168" s="114" t="s">
        <v>57</v>
      </c>
      <c r="G168" s="115"/>
    </row>
    <row r="169" spans="1:7" s="42" customFormat="1" ht="13.5">
      <c r="A169" s="45"/>
      <c r="B169" s="47"/>
      <c r="E169" s="112"/>
      <c r="F169" s="114"/>
      <c r="G169" s="115"/>
    </row>
    <row r="170" spans="1:7" s="42" customFormat="1" ht="13.5">
      <c r="A170" s="46"/>
      <c r="B170" s="47"/>
      <c r="E170" s="112"/>
      <c r="F170" s="116" t="s">
        <v>320</v>
      </c>
      <c r="G170" s="117"/>
    </row>
    <row r="171" spans="1:7" s="42" customFormat="1" ht="13.5">
      <c r="A171" s="45"/>
      <c r="B171" s="47"/>
      <c r="E171" s="112"/>
      <c r="F171" s="114" t="s">
        <v>58</v>
      </c>
      <c r="G171" s="115"/>
    </row>
    <row r="172" spans="1:7" s="42" customFormat="1" ht="27">
      <c r="A172" s="45"/>
      <c r="B172" s="47"/>
      <c r="E172" s="112"/>
      <c r="F172" s="114" t="s">
        <v>59</v>
      </c>
      <c r="G172" s="115"/>
    </row>
    <row r="173" spans="1:7" s="42" customFormat="1" ht="13.5">
      <c r="A173" s="45"/>
      <c r="B173" s="47"/>
      <c r="E173" s="112"/>
      <c r="F173" s="114"/>
      <c r="G173" s="115"/>
    </row>
    <row r="174" spans="1:7" s="42" customFormat="1" ht="13.5">
      <c r="A174" s="46"/>
      <c r="B174" s="47"/>
      <c r="E174" s="112"/>
      <c r="F174" s="116" t="s">
        <v>360</v>
      </c>
      <c r="G174" s="117"/>
    </row>
    <row r="175" spans="1:7" s="42" customFormat="1" ht="27">
      <c r="A175" s="45"/>
      <c r="B175" s="47"/>
      <c r="E175" s="112"/>
      <c r="F175" s="114" t="s">
        <v>60</v>
      </c>
      <c r="G175" s="115"/>
    </row>
    <row r="176" spans="1:7" s="42" customFormat="1" ht="14.25" thickBot="1">
      <c r="A176" s="45"/>
      <c r="B176" s="47"/>
      <c r="E176" s="112"/>
      <c r="F176" s="114"/>
      <c r="G176" s="115"/>
    </row>
    <row r="177" spans="1:7" s="42" customFormat="1" ht="14.25" thickBot="1">
      <c r="A177" s="50"/>
      <c r="B177" s="243" t="s">
        <v>236</v>
      </c>
      <c r="C177" s="242" t="s">
        <v>235</v>
      </c>
      <c r="E177" s="112"/>
      <c r="F177" s="206" t="s">
        <v>61</v>
      </c>
      <c r="G177" s="207"/>
    </row>
    <row r="178" spans="1:7" s="42" customFormat="1" ht="15">
      <c r="A178" s="53"/>
      <c r="B178" s="47"/>
      <c r="E178" s="112"/>
      <c r="F178" s="201"/>
      <c r="G178" s="202"/>
    </row>
    <row r="179" spans="1:7" s="42" customFormat="1" ht="13.5">
      <c r="A179" s="46"/>
      <c r="B179" s="47"/>
      <c r="E179" s="112"/>
      <c r="F179" s="116" t="s">
        <v>321</v>
      </c>
      <c r="G179" s="117"/>
    </row>
    <row r="180" spans="1:7" s="42" customFormat="1" ht="13.5">
      <c r="A180" s="50"/>
      <c r="B180" s="47"/>
      <c r="E180" s="112"/>
      <c r="F180" s="206" t="s">
        <v>62</v>
      </c>
      <c r="G180" s="207"/>
    </row>
    <row r="181" spans="1:7" s="42" customFormat="1" ht="13.5">
      <c r="A181" s="50"/>
      <c r="B181" s="47"/>
      <c r="E181" s="112"/>
      <c r="F181" s="206"/>
      <c r="G181" s="207"/>
    </row>
    <row r="182" spans="1:7" s="42" customFormat="1" ht="13.5">
      <c r="A182" s="56"/>
      <c r="B182" s="47"/>
      <c r="E182" s="112"/>
      <c r="F182" s="185" t="s">
        <v>63</v>
      </c>
      <c r="G182" s="186"/>
    </row>
    <row r="183" spans="1:7" s="42" customFormat="1" ht="13.5">
      <c r="A183" s="56"/>
      <c r="B183" s="47"/>
      <c r="E183" s="112"/>
      <c r="F183" s="185" t="s">
        <v>64</v>
      </c>
      <c r="G183" s="186"/>
    </row>
    <row r="184" spans="1:7" s="42" customFormat="1" ht="13.5">
      <c r="A184" s="45"/>
      <c r="B184" s="47"/>
      <c r="E184" s="112"/>
      <c r="F184" s="114"/>
      <c r="G184" s="115"/>
    </row>
    <row r="185" spans="1:7" s="42" customFormat="1" ht="13.5">
      <c r="A185" s="46"/>
      <c r="B185" s="47"/>
      <c r="E185" s="112"/>
      <c r="F185" s="116" t="s">
        <v>65</v>
      </c>
      <c r="G185" s="117"/>
    </row>
    <row r="186" spans="1:7" s="42" customFormat="1" ht="13.5">
      <c r="A186" s="45"/>
      <c r="B186" s="47"/>
      <c r="E186" s="112"/>
      <c r="F186" s="114" t="s">
        <v>66</v>
      </c>
      <c r="G186" s="115"/>
    </row>
    <row r="187" spans="1:7" s="42" customFormat="1" ht="27">
      <c r="A187" s="45"/>
      <c r="B187" s="47"/>
      <c r="E187" s="112"/>
      <c r="F187" s="114" t="s">
        <v>67</v>
      </c>
      <c r="G187" s="115"/>
    </row>
    <row r="188" spans="1:7" s="42" customFormat="1" ht="13.5">
      <c r="A188" s="45"/>
      <c r="B188" s="47"/>
      <c r="E188" s="112"/>
      <c r="F188" s="114" t="s">
        <v>68</v>
      </c>
      <c r="G188" s="115"/>
    </row>
    <row r="189" spans="1:7" s="42" customFormat="1" ht="27">
      <c r="A189" s="45"/>
      <c r="B189" s="47"/>
      <c r="E189" s="112"/>
      <c r="F189" s="114" t="s">
        <v>69</v>
      </c>
      <c r="G189" s="115"/>
    </row>
    <row r="190" spans="1:7" s="42" customFormat="1" ht="14.25" thickBot="1">
      <c r="A190" s="45"/>
      <c r="B190" s="47"/>
      <c r="E190" s="112"/>
      <c r="F190" s="114"/>
      <c r="G190" s="115"/>
    </row>
    <row r="191" spans="1:7" s="42" customFormat="1" ht="14.25" thickBot="1">
      <c r="A191" s="50"/>
      <c r="B191" s="243" t="s">
        <v>236</v>
      </c>
      <c r="C191" s="242" t="s">
        <v>235</v>
      </c>
      <c r="E191" s="112"/>
      <c r="F191" s="206" t="s">
        <v>70</v>
      </c>
      <c r="G191" s="207"/>
    </row>
    <row r="192" spans="1:7" s="42" customFormat="1" ht="13.5">
      <c r="A192" s="51"/>
      <c r="B192" s="47"/>
      <c r="E192" s="112"/>
      <c r="F192" s="211"/>
      <c r="G192" s="212"/>
    </row>
    <row r="193" spans="1:7" s="42" customFormat="1" ht="27">
      <c r="A193" s="45"/>
      <c r="B193" s="47"/>
      <c r="E193" s="112"/>
      <c r="F193" s="114" t="s">
        <v>71</v>
      </c>
      <c r="G193" s="115"/>
    </row>
    <row r="194" spans="1:7" s="42" customFormat="1" ht="13.5">
      <c r="A194" s="45"/>
      <c r="B194" s="47"/>
      <c r="E194" s="112"/>
      <c r="F194" s="114"/>
      <c r="G194" s="115"/>
    </row>
    <row r="195" spans="1:7" s="42" customFormat="1" ht="13.5">
      <c r="A195" s="46"/>
      <c r="B195" s="47"/>
      <c r="E195" s="112"/>
      <c r="F195" s="116" t="s">
        <v>72</v>
      </c>
      <c r="G195" s="117"/>
    </row>
    <row r="196" spans="1:7" s="42" customFormat="1" ht="27">
      <c r="A196" s="45"/>
      <c r="B196" s="47"/>
      <c r="E196" s="112"/>
      <c r="F196" s="114" t="s">
        <v>73</v>
      </c>
      <c r="G196" s="115"/>
    </row>
    <row r="197" spans="1:7" s="42" customFormat="1" ht="13.5">
      <c r="A197" s="45"/>
      <c r="B197" s="47"/>
      <c r="E197" s="112"/>
      <c r="F197" s="114"/>
      <c r="G197" s="115"/>
    </row>
    <row r="198" spans="1:7" s="42" customFormat="1" ht="13.5">
      <c r="A198" s="46"/>
      <c r="B198" s="47"/>
      <c r="E198" s="112"/>
      <c r="F198" s="116" t="s">
        <v>74</v>
      </c>
      <c r="G198" s="117"/>
    </row>
    <row r="199" spans="1:7" s="42" customFormat="1" ht="15" customHeight="1">
      <c r="A199" s="45"/>
      <c r="B199" s="47"/>
      <c r="E199" s="112"/>
      <c r="F199" s="114" t="s">
        <v>75</v>
      </c>
      <c r="G199" s="115"/>
    </row>
    <row r="200" spans="1:7" s="42" customFormat="1" ht="16.5" customHeight="1">
      <c r="A200" s="46"/>
      <c r="B200" s="47"/>
      <c r="E200" s="112"/>
      <c r="F200" s="116"/>
      <c r="G200" s="117"/>
    </row>
    <row r="201" spans="1:7" s="42" customFormat="1" ht="13.5">
      <c r="A201" s="56"/>
      <c r="B201" s="47"/>
      <c r="E201" s="112"/>
      <c r="F201" s="185" t="s">
        <v>76</v>
      </c>
      <c r="G201" s="186"/>
    </row>
    <row r="202" spans="1:7" s="42" customFormat="1" ht="13.5">
      <c r="A202" s="56"/>
      <c r="B202" s="47"/>
      <c r="E202" s="112"/>
      <c r="F202" s="185" t="s">
        <v>77</v>
      </c>
      <c r="G202" s="186"/>
    </row>
    <row r="203" spans="1:7" s="42" customFormat="1" ht="13.5">
      <c r="A203" s="56"/>
      <c r="B203" s="47"/>
      <c r="E203" s="112"/>
      <c r="F203" s="185" t="s">
        <v>78</v>
      </c>
      <c r="G203" s="186"/>
    </row>
    <row r="204" spans="1:7" s="42" customFormat="1" ht="13.5">
      <c r="A204" s="56"/>
      <c r="B204" s="47"/>
      <c r="E204" s="112"/>
      <c r="F204" s="185" t="s">
        <v>79</v>
      </c>
      <c r="G204" s="186"/>
    </row>
    <row r="205" spans="1:7" s="42" customFormat="1" ht="13.5">
      <c r="A205" s="45"/>
      <c r="B205" s="47"/>
      <c r="E205" s="112"/>
      <c r="F205" s="114"/>
      <c r="G205" s="115"/>
    </row>
    <row r="206" spans="1:7" s="42" customFormat="1" ht="13.5">
      <c r="A206" s="45"/>
      <c r="B206" s="47"/>
      <c r="E206" s="112"/>
      <c r="F206" s="114" t="s">
        <v>80</v>
      </c>
      <c r="G206" s="115"/>
    </row>
    <row r="207" spans="1:7" s="42" customFormat="1" ht="27">
      <c r="A207" s="45"/>
      <c r="B207" s="47"/>
      <c r="E207" s="112"/>
      <c r="F207" s="114" t="s">
        <v>174</v>
      </c>
      <c r="G207" s="115"/>
    </row>
    <row r="208" spans="1:7" s="42" customFormat="1" ht="41.25">
      <c r="A208" s="45"/>
      <c r="B208" s="47"/>
      <c r="E208" s="112"/>
      <c r="F208" s="114" t="s">
        <v>175</v>
      </c>
      <c r="G208" s="115"/>
    </row>
    <row r="209" spans="1:7" s="42" customFormat="1" ht="13.5">
      <c r="A209" s="45"/>
      <c r="B209" s="47"/>
      <c r="E209" s="112"/>
      <c r="F209" s="114"/>
      <c r="G209" s="115"/>
    </row>
    <row r="210" spans="1:7" s="42" customFormat="1" ht="13.5">
      <c r="A210" s="46"/>
      <c r="B210" s="47"/>
      <c r="E210" s="112"/>
      <c r="F210" s="116" t="s">
        <v>81</v>
      </c>
      <c r="G210" s="117"/>
    </row>
    <row r="211" spans="1:7" s="42" customFormat="1" ht="27">
      <c r="A211" s="45"/>
      <c r="B211" s="47"/>
      <c r="E211" s="112"/>
      <c r="F211" s="114" t="s">
        <v>82</v>
      </c>
      <c r="G211" s="115"/>
    </row>
    <row r="212" spans="1:7" s="42" customFormat="1" ht="14.25" thickBot="1">
      <c r="A212" s="45"/>
      <c r="B212" s="47"/>
      <c r="C212" s="37"/>
      <c r="E212" s="112"/>
      <c r="F212" s="114"/>
      <c r="G212" s="115"/>
    </row>
    <row r="213" spans="1:7" s="42" customFormat="1" ht="14.25" thickBot="1">
      <c r="A213" s="50"/>
      <c r="B213" s="243" t="s">
        <v>236</v>
      </c>
      <c r="C213" s="99"/>
      <c r="E213" s="112"/>
      <c r="F213" s="116" t="s">
        <v>481</v>
      </c>
      <c r="G213" s="117"/>
    </row>
    <row r="214" spans="1:7" s="42" customFormat="1" ht="30" customHeight="1">
      <c r="A214" s="45"/>
      <c r="B214" s="47"/>
      <c r="C214" s="37"/>
      <c r="E214" s="112"/>
      <c r="F214" s="114" t="s">
        <v>176</v>
      </c>
      <c r="G214" s="115"/>
    </row>
    <row r="215" spans="1:7" s="42" customFormat="1" ht="13.5">
      <c r="A215" s="45"/>
      <c r="B215" s="47"/>
      <c r="E215" s="112"/>
      <c r="F215" s="114" t="s">
        <v>83</v>
      </c>
      <c r="G215" s="115"/>
    </row>
    <row r="216" spans="1:7" s="42" customFormat="1" ht="13.5">
      <c r="A216" s="45"/>
      <c r="B216" s="47"/>
      <c r="E216" s="112"/>
      <c r="F216" s="114" t="s">
        <v>84</v>
      </c>
      <c r="G216" s="115"/>
    </row>
    <row r="217" spans="1:7" s="42" customFormat="1" ht="14.25" thickBot="1">
      <c r="A217" s="45"/>
      <c r="B217" s="47"/>
      <c r="E217" s="112"/>
      <c r="F217" s="114"/>
      <c r="G217" s="115"/>
    </row>
    <row r="218" spans="1:7" s="42" customFormat="1" ht="14.25" thickBot="1">
      <c r="A218" s="50"/>
      <c r="B218" s="243" t="s">
        <v>236</v>
      </c>
      <c r="C218" s="242" t="s">
        <v>235</v>
      </c>
      <c r="E218" s="112"/>
      <c r="F218" s="206" t="s">
        <v>85</v>
      </c>
      <c r="G218" s="207"/>
    </row>
    <row r="219" spans="1:7" s="42" customFormat="1" ht="15">
      <c r="A219" s="48"/>
      <c r="B219" s="47"/>
      <c r="E219" s="112"/>
      <c r="F219" s="124"/>
      <c r="G219" s="125"/>
    </row>
    <row r="220" spans="1:7" s="42" customFormat="1" ht="41.25">
      <c r="A220" s="45"/>
      <c r="B220" s="47"/>
      <c r="E220" s="112"/>
      <c r="F220" s="114" t="s">
        <v>86</v>
      </c>
      <c r="G220" s="115"/>
    </row>
    <row r="221" spans="1:7" s="42" customFormat="1" ht="14.25" thickBot="1">
      <c r="A221" s="45"/>
      <c r="B221" s="47"/>
      <c r="E221" s="112"/>
      <c r="F221" s="114"/>
      <c r="G221" s="115"/>
    </row>
    <row r="222" spans="1:7" s="42" customFormat="1" ht="14.25" thickBot="1">
      <c r="A222" s="50"/>
      <c r="B222" s="243" t="s">
        <v>236</v>
      </c>
      <c r="C222" s="242" t="s">
        <v>235</v>
      </c>
      <c r="E222" s="112"/>
      <c r="F222" s="206" t="s">
        <v>87</v>
      </c>
      <c r="G222" s="207"/>
    </row>
    <row r="223" spans="1:7" s="42" customFormat="1" ht="13.5">
      <c r="A223" s="46"/>
      <c r="B223" s="47"/>
      <c r="E223" s="112"/>
      <c r="F223" s="116"/>
      <c r="G223" s="117"/>
    </row>
    <row r="224" spans="1:7" s="42" customFormat="1" ht="13.5">
      <c r="A224" s="45"/>
      <c r="B224" s="47"/>
      <c r="E224" s="112"/>
      <c r="F224" s="114" t="s">
        <v>177</v>
      </c>
      <c r="G224" s="115"/>
    </row>
    <row r="225" spans="1:7" s="42" customFormat="1" ht="14.25" thickBot="1">
      <c r="A225" s="45"/>
      <c r="B225" s="47"/>
      <c r="E225" s="112"/>
      <c r="F225" s="114"/>
      <c r="G225" s="115"/>
    </row>
    <row r="226" spans="1:7" s="42" customFormat="1" ht="14.25" thickBot="1">
      <c r="A226" s="50"/>
      <c r="B226" s="243" t="s">
        <v>236</v>
      </c>
      <c r="C226" s="242" t="s">
        <v>235</v>
      </c>
      <c r="E226" s="112"/>
      <c r="F226" s="206" t="s">
        <v>88</v>
      </c>
      <c r="G226" s="207"/>
    </row>
    <row r="227" spans="1:7" s="42" customFormat="1" ht="13.5">
      <c r="A227" s="46"/>
      <c r="B227" s="47"/>
      <c r="E227" s="112"/>
      <c r="F227" s="116"/>
      <c r="G227" s="117"/>
    </row>
    <row r="228" spans="1:7" s="42" customFormat="1" ht="27">
      <c r="A228" s="45"/>
      <c r="B228" s="47"/>
      <c r="E228" s="112"/>
      <c r="F228" s="114" t="s">
        <v>89</v>
      </c>
      <c r="G228" s="115"/>
    </row>
    <row r="229" spans="1:7" s="42" customFormat="1" ht="27">
      <c r="A229" s="45"/>
      <c r="B229" s="47"/>
      <c r="E229" s="112"/>
      <c r="F229" s="114" t="s">
        <v>109</v>
      </c>
      <c r="G229" s="115"/>
    </row>
    <row r="230" spans="1:7" s="42" customFormat="1" ht="27">
      <c r="A230" s="45"/>
      <c r="B230" s="47"/>
      <c r="E230" s="112"/>
      <c r="F230" s="114" t="s">
        <v>178</v>
      </c>
      <c r="G230" s="115"/>
    </row>
    <row r="231" spans="1:7" s="42" customFormat="1" ht="13.5">
      <c r="A231" s="45"/>
      <c r="B231" s="47"/>
      <c r="E231" s="112"/>
      <c r="F231" s="114" t="s">
        <v>110</v>
      </c>
      <c r="G231" s="115"/>
    </row>
    <row r="232" spans="1:7" s="42" customFormat="1" ht="27">
      <c r="A232" s="45"/>
      <c r="B232" s="47"/>
      <c r="E232" s="112"/>
      <c r="F232" s="114" t="s">
        <v>111</v>
      </c>
      <c r="G232" s="115"/>
    </row>
    <row r="233" spans="1:7" s="42" customFormat="1" ht="14.25" thickBot="1">
      <c r="A233" s="45"/>
      <c r="B233" s="47"/>
      <c r="E233" s="112"/>
      <c r="F233" s="114"/>
      <c r="G233" s="115"/>
    </row>
    <row r="234" spans="1:7" s="42" customFormat="1" ht="14.25" thickBot="1">
      <c r="A234" s="50"/>
      <c r="B234" s="243" t="s">
        <v>236</v>
      </c>
      <c r="C234" s="242" t="s">
        <v>235</v>
      </c>
      <c r="E234" s="112"/>
      <c r="F234" s="206" t="s">
        <v>112</v>
      </c>
      <c r="G234" s="207"/>
    </row>
    <row r="235" spans="1:7" s="42" customFormat="1" ht="13.5">
      <c r="A235" s="57"/>
      <c r="B235" s="47"/>
      <c r="E235" s="112"/>
      <c r="F235" s="213"/>
      <c r="G235" s="214"/>
    </row>
    <row r="236" spans="1:7" s="42" customFormat="1" ht="13.5">
      <c r="A236" s="45"/>
      <c r="B236" s="47"/>
      <c r="E236" s="112"/>
      <c r="F236" s="114" t="s">
        <v>113</v>
      </c>
      <c r="G236" s="115"/>
    </row>
    <row r="237" spans="1:7" s="42" customFormat="1" ht="41.25">
      <c r="A237" s="45"/>
      <c r="B237" s="47"/>
      <c r="E237" s="112"/>
      <c r="F237" s="114" t="s">
        <v>114</v>
      </c>
      <c r="G237" s="115"/>
    </row>
    <row r="238" spans="1:7" s="42" customFormat="1" ht="13.5">
      <c r="A238" s="45"/>
      <c r="B238" s="47"/>
      <c r="E238" s="112"/>
      <c r="F238" s="114" t="s">
        <v>115</v>
      </c>
      <c r="G238" s="115"/>
    </row>
    <row r="239" spans="1:7" s="42" customFormat="1" ht="14.25" thickBot="1">
      <c r="A239" s="45"/>
      <c r="B239" s="47"/>
      <c r="E239" s="112"/>
      <c r="F239" s="114"/>
      <c r="G239" s="115"/>
    </row>
    <row r="240" spans="1:7" s="42" customFormat="1" ht="14.25" thickBot="1">
      <c r="A240" s="50"/>
      <c r="B240" s="243" t="s">
        <v>236</v>
      </c>
      <c r="C240" s="242" t="s">
        <v>235</v>
      </c>
      <c r="E240" s="112"/>
      <c r="F240" s="206" t="s">
        <v>116</v>
      </c>
      <c r="G240" s="207"/>
    </row>
    <row r="241" spans="1:7" s="42" customFormat="1" ht="13.5">
      <c r="A241" s="46"/>
      <c r="B241" s="47"/>
      <c r="E241" s="112"/>
      <c r="F241" s="116"/>
      <c r="G241" s="117"/>
    </row>
    <row r="242" spans="1:7" s="42" customFormat="1" ht="27">
      <c r="A242" s="45"/>
      <c r="B242" s="47"/>
      <c r="E242" s="112"/>
      <c r="F242" s="114" t="s">
        <v>117</v>
      </c>
      <c r="G242" s="115"/>
    </row>
    <row r="243" spans="1:7" s="42" customFormat="1" ht="27">
      <c r="A243" s="45"/>
      <c r="B243" s="47"/>
      <c r="E243" s="112"/>
      <c r="F243" s="114" t="s">
        <v>118</v>
      </c>
      <c r="G243" s="115"/>
    </row>
    <row r="244" spans="1:7" s="42" customFormat="1" ht="15.75" thickBot="1">
      <c r="A244" s="53"/>
      <c r="B244" s="47"/>
      <c r="E244" s="113"/>
      <c r="F244" s="215"/>
      <c r="G244" s="216"/>
    </row>
    <row r="245" spans="1:7" s="42" customFormat="1" ht="15">
      <c r="A245" s="53"/>
      <c r="B245" s="47"/>
      <c r="F245" s="53"/>
      <c r="G245" s="53"/>
    </row>
    <row r="246" spans="1:7" s="42" customFormat="1" ht="15.75" thickBot="1">
      <c r="A246" s="53"/>
      <c r="B246" s="47"/>
      <c r="F246" s="53"/>
      <c r="G246" s="53"/>
    </row>
    <row r="247" spans="1:7" s="42" customFormat="1" ht="15.75" thickBot="1">
      <c r="A247" s="53"/>
      <c r="B247" s="47"/>
      <c r="E247" s="147"/>
      <c r="F247" s="165"/>
      <c r="G247" s="166"/>
    </row>
    <row r="248" spans="1:7" s="42" customFormat="1" ht="21" thickBot="1">
      <c r="A248" s="50"/>
      <c r="B248" s="243" t="s">
        <v>236</v>
      </c>
      <c r="C248" s="242" t="s">
        <v>235</v>
      </c>
      <c r="E248" s="150"/>
      <c r="F248" s="151" t="s">
        <v>119</v>
      </c>
      <c r="G248" s="152"/>
    </row>
    <row r="249" spans="1:7" s="42" customFormat="1" ht="18" thickBot="1">
      <c r="A249" s="52"/>
      <c r="B249" s="47"/>
      <c r="E249" s="153"/>
      <c r="F249" s="163"/>
      <c r="G249" s="164"/>
    </row>
    <row r="250" spans="1:7" s="42" customFormat="1" ht="15">
      <c r="A250" s="53"/>
      <c r="B250" s="47"/>
      <c r="E250" s="112"/>
      <c r="F250" s="201"/>
      <c r="G250" s="202"/>
    </row>
    <row r="251" spans="1:7" s="42" customFormat="1" ht="30.75">
      <c r="A251" s="58"/>
      <c r="B251" s="47"/>
      <c r="E251" s="112"/>
      <c r="F251" s="203" t="s">
        <v>120</v>
      </c>
      <c r="G251" s="204"/>
    </row>
    <row r="252" spans="1:7" s="42" customFormat="1" ht="15">
      <c r="A252" s="58"/>
      <c r="B252" s="47"/>
      <c r="E252" s="112"/>
      <c r="F252" s="203"/>
      <c r="G252" s="204"/>
    </row>
    <row r="253" spans="1:7" s="42" customFormat="1" ht="14.25" thickBot="1">
      <c r="A253" s="58"/>
      <c r="B253" s="47"/>
      <c r="E253" s="112"/>
      <c r="F253" s="205"/>
      <c r="G253" s="204"/>
    </row>
    <row r="254" spans="1:7" s="42" customFormat="1" ht="14.25" thickBot="1">
      <c r="A254" s="50"/>
      <c r="B254" s="243" t="s">
        <v>236</v>
      </c>
      <c r="C254" s="242" t="s">
        <v>235</v>
      </c>
      <c r="E254" s="112"/>
      <c r="F254" s="206" t="s">
        <v>121</v>
      </c>
      <c r="G254" s="207"/>
    </row>
    <row r="255" spans="1:7" s="42" customFormat="1" ht="15">
      <c r="A255" s="53"/>
      <c r="B255" s="47"/>
      <c r="E255" s="112"/>
      <c r="F255" s="201"/>
      <c r="G255" s="202"/>
    </row>
    <row r="256" spans="1:7" s="42" customFormat="1" ht="27">
      <c r="A256" s="45"/>
      <c r="B256" s="47"/>
      <c r="E256" s="112"/>
      <c r="F256" s="114" t="s">
        <v>122</v>
      </c>
      <c r="G256" s="115"/>
    </row>
    <row r="257" spans="1:7" s="42" customFormat="1" ht="27">
      <c r="A257" s="45"/>
      <c r="B257" s="47"/>
      <c r="E257" s="112"/>
      <c r="F257" s="114" t="s">
        <v>123</v>
      </c>
      <c r="G257" s="115"/>
    </row>
    <row r="258" spans="1:7" s="42" customFormat="1" ht="13.5">
      <c r="A258" s="45"/>
      <c r="B258" s="47"/>
      <c r="E258" s="112"/>
      <c r="F258" s="114" t="s">
        <v>124</v>
      </c>
      <c r="G258" s="115"/>
    </row>
    <row r="259" spans="1:7" s="42" customFormat="1" ht="13.5">
      <c r="A259" s="45"/>
      <c r="B259" s="47"/>
      <c r="E259" s="112"/>
      <c r="F259" s="114" t="s">
        <v>125</v>
      </c>
      <c r="G259" s="115"/>
    </row>
    <row r="260" spans="1:7" s="42" customFormat="1" ht="27">
      <c r="A260" s="56"/>
      <c r="B260" s="47"/>
      <c r="E260" s="112"/>
      <c r="F260" s="185" t="s">
        <v>126</v>
      </c>
      <c r="G260" s="186"/>
    </row>
    <row r="261" spans="1:7" s="42" customFormat="1" ht="27">
      <c r="A261" s="56"/>
      <c r="B261" s="47"/>
      <c r="E261" s="112"/>
      <c r="F261" s="185" t="s">
        <v>127</v>
      </c>
      <c r="G261" s="186"/>
    </row>
    <row r="262" spans="1:7" s="42" customFormat="1" ht="13.5">
      <c r="A262" s="45"/>
      <c r="B262" s="47"/>
      <c r="E262" s="112"/>
      <c r="F262" s="114"/>
      <c r="G262" s="115"/>
    </row>
    <row r="263" spans="1:7" s="42" customFormat="1" ht="27">
      <c r="A263" s="45"/>
      <c r="B263" s="47"/>
      <c r="E263" s="112"/>
      <c r="F263" s="114" t="s">
        <v>128</v>
      </c>
      <c r="G263" s="115"/>
    </row>
    <row r="264" spans="1:7" s="42" customFormat="1" ht="27">
      <c r="A264" s="45"/>
      <c r="B264" s="47"/>
      <c r="E264" s="112"/>
      <c r="F264" s="114" t="s">
        <v>129</v>
      </c>
      <c r="G264" s="115"/>
    </row>
    <row r="265" spans="1:7" s="42" customFormat="1" ht="14.25" thickBot="1">
      <c r="A265" s="45"/>
      <c r="B265" s="47"/>
      <c r="E265" s="112"/>
      <c r="F265" s="114"/>
      <c r="G265" s="115"/>
    </row>
    <row r="266" spans="1:7" s="42" customFormat="1" ht="14.25" thickBot="1">
      <c r="A266" s="46"/>
      <c r="B266" s="243" t="s">
        <v>236</v>
      </c>
      <c r="E266" s="112"/>
      <c r="F266" s="116" t="s">
        <v>442</v>
      </c>
      <c r="G266" s="117"/>
    </row>
    <row r="267" spans="1:7" s="42" customFormat="1" ht="27">
      <c r="A267" s="45"/>
      <c r="B267" s="47"/>
      <c r="E267" s="112"/>
      <c r="F267" s="114" t="s">
        <v>130</v>
      </c>
      <c r="G267" s="115"/>
    </row>
    <row r="268" spans="1:7" s="42" customFormat="1" ht="27">
      <c r="A268" s="45"/>
      <c r="B268" s="47"/>
      <c r="E268" s="112"/>
      <c r="F268" s="114" t="s">
        <v>131</v>
      </c>
      <c r="G268" s="115"/>
    </row>
    <row r="269" spans="1:7" s="42" customFormat="1" ht="14.25" thickBot="1">
      <c r="A269" s="45"/>
      <c r="B269" s="47"/>
      <c r="E269" s="112"/>
      <c r="F269" s="114"/>
      <c r="G269" s="115"/>
    </row>
    <row r="270" spans="1:7" s="42" customFormat="1" ht="14.25" thickBot="1">
      <c r="A270" s="50"/>
      <c r="B270" s="243" t="s">
        <v>236</v>
      </c>
      <c r="C270" s="242" t="s">
        <v>235</v>
      </c>
      <c r="E270" s="112"/>
      <c r="F270" s="206" t="s">
        <v>132</v>
      </c>
      <c r="G270" s="207"/>
    </row>
    <row r="271" spans="1:7" s="42" customFormat="1" ht="15">
      <c r="A271" s="53"/>
      <c r="B271" s="47"/>
      <c r="E271" s="112"/>
      <c r="F271" s="201"/>
      <c r="G271" s="202"/>
    </row>
    <row r="272" spans="1:7" s="42" customFormat="1" ht="41.25">
      <c r="A272" s="45"/>
      <c r="B272" s="47"/>
      <c r="E272" s="112"/>
      <c r="F272" s="114" t="s">
        <v>133</v>
      </c>
      <c r="G272" s="115"/>
    </row>
    <row r="273" spans="1:7" s="42" customFormat="1" ht="15.75" thickBot="1">
      <c r="A273" s="53"/>
      <c r="B273" s="47"/>
      <c r="E273" s="112"/>
      <c r="F273" s="201"/>
      <c r="G273" s="202"/>
    </row>
    <row r="274" spans="1:7" s="42" customFormat="1" ht="14.25" thickBot="1">
      <c r="A274" s="46"/>
      <c r="B274" s="243" t="s">
        <v>236</v>
      </c>
      <c r="E274" s="112"/>
      <c r="F274" s="116" t="s">
        <v>134</v>
      </c>
      <c r="G274" s="117"/>
    </row>
    <row r="275" spans="1:7" s="42" customFormat="1" ht="27">
      <c r="A275" s="45"/>
      <c r="B275" s="47"/>
      <c r="E275" s="112"/>
      <c r="F275" s="114" t="s">
        <v>135</v>
      </c>
      <c r="G275" s="115"/>
    </row>
    <row r="276" spans="1:7" s="42" customFormat="1" ht="27">
      <c r="A276" s="45"/>
      <c r="B276" s="47"/>
      <c r="E276" s="112"/>
      <c r="F276" s="114" t="s">
        <v>136</v>
      </c>
      <c r="G276" s="115"/>
    </row>
    <row r="277" spans="1:7" s="42" customFormat="1" ht="27">
      <c r="A277" s="56"/>
      <c r="B277" s="47"/>
      <c r="E277" s="112"/>
      <c r="F277" s="185" t="s">
        <v>137</v>
      </c>
      <c r="G277" s="186"/>
    </row>
    <row r="278" spans="1:7" s="42" customFormat="1" ht="41.25">
      <c r="A278" s="56"/>
      <c r="B278" s="47"/>
      <c r="E278" s="112"/>
      <c r="F278" s="185" t="s">
        <v>151</v>
      </c>
      <c r="G278" s="186"/>
    </row>
    <row r="279" spans="1:7" s="42" customFormat="1" ht="15.75" thickBot="1">
      <c r="A279" s="53"/>
      <c r="B279" s="47"/>
      <c r="E279" s="112"/>
      <c r="F279" s="201"/>
      <c r="G279" s="202"/>
    </row>
    <row r="280" spans="1:7" s="42" customFormat="1" ht="14.25" thickBot="1">
      <c r="A280" s="46"/>
      <c r="B280" s="243" t="s">
        <v>236</v>
      </c>
      <c r="C280" s="242" t="s">
        <v>235</v>
      </c>
      <c r="E280" s="112"/>
      <c r="F280" s="116" t="s">
        <v>152</v>
      </c>
      <c r="G280" s="117"/>
    </row>
    <row r="281" spans="1:7" s="42" customFormat="1" ht="13.5">
      <c r="A281" s="45"/>
      <c r="B281" s="47"/>
      <c r="E281" s="112"/>
      <c r="F281" s="114" t="s">
        <v>153</v>
      </c>
      <c r="G281" s="115"/>
    </row>
    <row r="282" spans="1:7" s="42" customFormat="1" ht="14.25" thickBot="1">
      <c r="A282" s="45"/>
      <c r="B282" s="47"/>
      <c r="E282" s="112"/>
      <c r="F282" s="114"/>
      <c r="G282" s="115"/>
    </row>
    <row r="283" spans="1:7" s="42" customFormat="1" ht="14.25" thickBot="1">
      <c r="A283" s="46"/>
      <c r="B283" s="243" t="s">
        <v>236</v>
      </c>
      <c r="E283" s="112"/>
      <c r="F283" s="116" t="s">
        <v>154</v>
      </c>
      <c r="G283" s="117"/>
    </row>
    <row r="284" spans="1:7" s="42" customFormat="1" ht="41.25">
      <c r="A284" s="45"/>
      <c r="B284" s="47"/>
      <c r="E284" s="112"/>
      <c r="F284" s="114" t="s">
        <v>155</v>
      </c>
      <c r="G284" s="115"/>
    </row>
    <row r="285" spans="1:7" s="42" customFormat="1" ht="15.75" thickBot="1">
      <c r="A285" s="53"/>
      <c r="B285" s="47"/>
      <c r="E285" s="112"/>
      <c r="F285" s="201"/>
      <c r="G285" s="202"/>
    </row>
    <row r="286" spans="1:7" s="42" customFormat="1" ht="17.25" thickBot="1">
      <c r="A286" s="46"/>
      <c r="B286" s="243" t="s">
        <v>236</v>
      </c>
      <c r="E286" s="112"/>
      <c r="F286" s="116" t="s">
        <v>156</v>
      </c>
      <c r="G286" s="117"/>
    </row>
    <row r="287" spans="1:7" s="42" customFormat="1" ht="13.5">
      <c r="A287" s="45"/>
      <c r="B287" s="47"/>
      <c r="E287" s="112"/>
      <c r="F287" s="114" t="s">
        <v>179</v>
      </c>
      <c r="G287" s="115"/>
    </row>
    <row r="288" spans="1:7" s="42" customFormat="1" ht="27">
      <c r="A288" s="45"/>
      <c r="B288" s="47"/>
      <c r="E288" s="112"/>
      <c r="F288" s="114" t="s">
        <v>157</v>
      </c>
      <c r="G288" s="115"/>
    </row>
    <row r="289" spans="1:7" s="42" customFormat="1" ht="15.75" thickBot="1">
      <c r="A289" s="53"/>
      <c r="B289" s="47"/>
      <c r="E289" s="112"/>
      <c r="F289" s="201"/>
      <c r="G289" s="202"/>
    </row>
    <row r="290" spans="1:7" s="42" customFormat="1" ht="14.25" thickBot="1">
      <c r="A290" s="46"/>
      <c r="B290" s="243" t="s">
        <v>236</v>
      </c>
      <c r="E290" s="112"/>
      <c r="F290" s="116" t="s">
        <v>158</v>
      </c>
      <c r="G290" s="117"/>
    </row>
    <row r="291" spans="1:7" s="42" customFormat="1" ht="27">
      <c r="A291" s="45"/>
      <c r="B291" s="47"/>
      <c r="E291" s="112"/>
      <c r="F291" s="114" t="s">
        <v>159</v>
      </c>
      <c r="G291" s="115"/>
    </row>
    <row r="292" spans="1:7" s="42" customFormat="1" ht="14.25" thickBot="1">
      <c r="A292" s="45"/>
      <c r="B292" s="47"/>
      <c r="E292" s="112"/>
      <c r="F292" s="114"/>
      <c r="G292" s="115"/>
    </row>
    <row r="293" spans="1:7" s="42" customFormat="1" ht="14.25" thickBot="1">
      <c r="A293" s="50"/>
      <c r="B293" s="243" t="s">
        <v>236</v>
      </c>
      <c r="C293" s="242" t="s">
        <v>235</v>
      </c>
      <c r="E293" s="112"/>
      <c r="F293" s="206" t="s">
        <v>160</v>
      </c>
      <c r="G293" s="207"/>
    </row>
    <row r="294" spans="1:7" s="42" customFormat="1" ht="13.5">
      <c r="A294" s="46"/>
      <c r="B294" s="47"/>
      <c r="E294" s="112"/>
      <c r="F294" s="116"/>
      <c r="G294" s="117"/>
    </row>
    <row r="295" spans="1:7" s="42" customFormat="1" ht="27">
      <c r="A295" s="45"/>
      <c r="B295" s="47"/>
      <c r="E295" s="112"/>
      <c r="F295" s="114" t="s">
        <v>161</v>
      </c>
      <c r="G295" s="115"/>
    </row>
    <row r="296" spans="1:7" s="42" customFormat="1" ht="27">
      <c r="A296" s="45"/>
      <c r="B296" s="47"/>
      <c r="E296" s="112"/>
      <c r="F296" s="114" t="s">
        <v>162</v>
      </c>
      <c r="G296" s="115"/>
    </row>
    <row r="297" spans="1:7" s="42" customFormat="1" ht="27">
      <c r="A297" s="45"/>
      <c r="B297" s="47"/>
      <c r="E297" s="112"/>
      <c r="F297" s="114" t="s">
        <v>163</v>
      </c>
      <c r="G297" s="115"/>
    </row>
    <row r="298" spans="1:7" s="42" customFormat="1" ht="14.25" thickBot="1">
      <c r="A298" s="45"/>
      <c r="B298" s="47"/>
      <c r="E298" s="113"/>
      <c r="F298" s="119"/>
      <c r="G298" s="120"/>
    </row>
    <row r="299" spans="1:7" s="42" customFormat="1" ht="13.5">
      <c r="A299" s="45"/>
      <c r="B299" s="47"/>
      <c r="F299" s="45"/>
      <c r="G299" s="45"/>
    </row>
    <row r="300" spans="1:7" s="42" customFormat="1" ht="14.25" thickBot="1">
      <c r="A300" s="45"/>
      <c r="B300" s="47"/>
      <c r="F300" s="45"/>
      <c r="G300" s="45"/>
    </row>
    <row r="301" spans="1:7" s="42" customFormat="1" ht="14.25" thickBot="1">
      <c r="A301" s="45"/>
      <c r="B301" s="47"/>
      <c r="E301" s="167"/>
      <c r="F301" s="168"/>
      <c r="G301" s="169"/>
    </row>
    <row r="302" spans="1:7" s="42" customFormat="1" ht="21" thickBot="1">
      <c r="A302" s="50"/>
      <c r="B302" s="243" t="s">
        <v>236</v>
      </c>
      <c r="C302" s="242" t="s">
        <v>235</v>
      </c>
      <c r="E302" s="170"/>
      <c r="F302" s="171" t="s">
        <v>15</v>
      </c>
      <c r="G302" s="172"/>
    </row>
    <row r="303" spans="1:7" s="42" customFormat="1" ht="18" thickBot="1">
      <c r="A303" s="52"/>
      <c r="B303" s="47"/>
      <c r="E303" s="173"/>
      <c r="F303" s="174"/>
      <c r="G303" s="175"/>
    </row>
    <row r="304" spans="1:7" s="42" customFormat="1" ht="15">
      <c r="A304" s="53"/>
      <c r="B304" s="47"/>
      <c r="E304" s="187"/>
      <c r="F304" s="188"/>
      <c r="G304" s="189"/>
    </row>
    <row r="305" spans="1:7" s="42" customFormat="1" ht="30.75">
      <c r="A305" s="59"/>
      <c r="B305" s="47"/>
      <c r="E305" s="187"/>
      <c r="F305" s="182" t="s">
        <v>164</v>
      </c>
      <c r="G305" s="183"/>
    </row>
    <row r="306" spans="1:7" s="42" customFormat="1" ht="13.5">
      <c r="A306" s="45"/>
      <c r="B306" s="47"/>
      <c r="E306" s="187"/>
      <c r="F306" s="190"/>
      <c r="G306" s="191"/>
    </row>
    <row r="307" spans="1:7" s="42" customFormat="1" ht="13.5">
      <c r="A307" s="45"/>
      <c r="B307" s="47"/>
      <c r="E307" s="187"/>
      <c r="F307" s="190"/>
      <c r="G307" s="191"/>
    </row>
    <row r="308" spans="1:7" s="42" customFormat="1" ht="27">
      <c r="A308" s="60"/>
      <c r="B308" s="47"/>
      <c r="E308" s="187"/>
      <c r="F308" s="192" t="s">
        <v>165</v>
      </c>
      <c r="G308" s="193"/>
    </row>
    <row r="309" spans="1:7" s="42" customFormat="1" ht="41.25">
      <c r="A309" s="60"/>
      <c r="B309" s="47"/>
      <c r="E309" s="187"/>
      <c r="F309" s="192" t="s">
        <v>166</v>
      </c>
      <c r="G309" s="193"/>
    </row>
    <row r="310" spans="1:7" s="42" customFormat="1" ht="14.25" thickBot="1">
      <c r="A310" s="61"/>
      <c r="B310" s="47"/>
      <c r="E310" s="187"/>
      <c r="F310" s="194"/>
      <c r="G310" s="195"/>
    </row>
    <row r="311" spans="1:7" s="42" customFormat="1" ht="14.25" thickBot="1">
      <c r="A311" s="50"/>
      <c r="B311" s="243" t="s">
        <v>236</v>
      </c>
      <c r="C311" s="242" t="s">
        <v>235</v>
      </c>
      <c r="E311" s="187"/>
      <c r="F311" s="192" t="s">
        <v>16</v>
      </c>
      <c r="G311" s="193"/>
    </row>
    <row r="312" spans="1:7" s="42" customFormat="1" ht="13.5">
      <c r="A312" s="45"/>
      <c r="B312" s="47"/>
      <c r="E312" s="187"/>
      <c r="F312" s="190"/>
      <c r="G312" s="191"/>
    </row>
    <row r="313" spans="1:7" s="42" customFormat="1" ht="27">
      <c r="A313" s="62"/>
      <c r="B313" s="47"/>
      <c r="E313" s="187"/>
      <c r="F313" s="190" t="s">
        <v>182</v>
      </c>
      <c r="G313" s="191"/>
    </row>
    <row r="314" spans="1:7" s="42" customFormat="1" ht="14.25" thickBot="1">
      <c r="A314" s="62"/>
      <c r="B314" s="47"/>
      <c r="E314" s="187"/>
      <c r="F314" s="190"/>
      <c r="G314" s="191"/>
    </row>
    <row r="315" spans="1:7" s="42" customFormat="1" ht="14.25" thickBot="1">
      <c r="A315" s="50"/>
      <c r="B315" s="243" t="s">
        <v>236</v>
      </c>
      <c r="C315" s="242" t="s">
        <v>235</v>
      </c>
      <c r="E315" s="187"/>
      <c r="F315" s="192" t="s">
        <v>17</v>
      </c>
      <c r="G315" s="193"/>
    </row>
    <row r="316" spans="1:7" s="42" customFormat="1" ht="14.25">
      <c r="A316" s="63"/>
      <c r="B316" s="47"/>
      <c r="E316" s="187"/>
      <c r="F316" s="196"/>
      <c r="G316" s="197"/>
    </row>
    <row r="317" spans="1:7" s="42" customFormat="1" ht="27">
      <c r="A317" s="62"/>
      <c r="B317" s="47"/>
      <c r="E317" s="187"/>
      <c r="F317" s="190" t="s">
        <v>183</v>
      </c>
      <c r="G317" s="191"/>
    </row>
    <row r="318" spans="1:7" s="42" customFormat="1" ht="27">
      <c r="A318" s="62"/>
      <c r="B318" s="47"/>
      <c r="E318" s="187"/>
      <c r="F318" s="190" t="s">
        <v>184</v>
      </c>
      <c r="G318" s="191"/>
    </row>
    <row r="319" spans="1:7" s="42" customFormat="1" ht="13.5">
      <c r="A319" s="62"/>
      <c r="B319" s="47"/>
      <c r="E319" s="187"/>
      <c r="F319" s="190" t="s">
        <v>185</v>
      </c>
      <c r="G319" s="191"/>
    </row>
    <row r="320" spans="1:7" s="42" customFormat="1" ht="14.25" thickBot="1">
      <c r="A320" s="62"/>
      <c r="B320" s="47"/>
      <c r="E320" s="187"/>
      <c r="F320" s="190"/>
      <c r="G320" s="191"/>
    </row>
    <row r="321" spans="1:7" s="42" customFormat="1" ht="14.25" thickBot="1">
      <c r="A321" s="50"/>
      <c r="B321" s="243" t="s">
        <v>236</v>
      </c>
      <c r="C321" s="242" t="s">
        <v>235</v>
      </c>
      <c r="E321" s="187"/>
      <c r="F321" s="192" t="s">
        <v>18</v>
      </c>
      <c r="G321" s="193"/>
    </row>
    <row r="322" spans="1:7" s="42" customFormat="1" ht="14.25">
      <c r="A322" s="63"/>
      <c r="B322" s="47"/>
      <c r="E322" s="187"/>
      <c r="F322" s="196"/>
      <c r="G322" s="197"/>
    </row>
    <row r="323" spans="1:7" s="42" customFormat="1" ht="13.5">
      <c r="A323" s="62"/>
      <c r="B323" s="47"/>
      <c r="E323" s="187"/>
      <c r="F323" s="190" t="s">
        <v>186</v>
      </c>
      <c r="G323" s="191"/>
    </row>
    <row r="324" spans="1:7" s="42" customFormat="1" ht="27">
      <c r="A324" s="45"/>
      <c r="B324" s="47"/>
      <c r="E324" s="187"/>
      <c r="F324" s="190" t="s">
        <v>19</v>
      </c>
      <c r="G324" s="191"/>
    </row>
    <row r="325" spans="1:7" s="42" customFormat="1" ht="14.25" thickBot="1">
      <c r="A325" s="45"/>
      <c r="B325" s="47"/>
      <c r="E325" s="187"/>
      <c r="F325" s="190"/>
      <c r="G325" s="191"/>
    </row>
    <row r="326" spans="1:7" s="42" customFormat="1" ht="14.25" thickBot="1">
      <c r="A326" s="50"/>
      <c r="B326" s="243" t="s">
        <v>236</v>
      </c>
      <c r="C326" s="242" t="s">
        <v>235</v>
      </c>
      <c r="E326" s="187"/>
      <c r="F326" s="192" t="s">
        <v>20</v>
      </c>
      <c r="G326" s="193"/>
    </row>
    <row r="327" spans="1:7" s="42" customFormat="1" ht="14.25">
      <c r="A327" s="63"/>
      <c r="B327" s="47"/>
      <c r="E327" s="187"/>
      <c r="F327" s="196"/>
      <c r="G327" s="197"/>
    </row>
    <row r="328" spans="1:7" s="42" customFormat="1" ht="13.5">
      <c r="A328" s="45"/>
      <c r="B328" s="47"/>
      <c r="E328" s="187"/>
      <c r="F328" s="190" t="s">
        <v>21</v>
      </c>
      <c r="G328" s="191"/>
    </row>
    <row r="329" spans="1:7" s="42" customFormat="1" ht="27">
      <c r="A329" s="45"/>
      <c r="B329" s="47"/>
      <c r="E329" s="187"/>
      <c r="F329" s="190" t="s">
        <v>180</v>
      </c>
      <c r="G329" s="191"/>
    </row>
    <row r="330" spans="1:7" s="42" customFormat="1" ht="27">
      <c r="A330" s="45"/>
      <c r="B330" s="47"/>
      <c r="E330" s="187"/>
      <c r="F330" s="190" t="s">
        <v>181</v>
      </c>
      <c r="G330" s="191"/>
    </row>
    <row r="331" spans="1:7" s="42" customFormat="1" ht="14.25" thickBot="1">
      <c r="A331" s="45"/>
      <c r="B331" s="47"/>
      <c r="E331" s="187"/>
      <c r="F331" s="190"/>
      <c r="G331" s="191"/>
    </row>
    <row r="332" spans="1:7" s="42" customFormat="1" ht="14.25" thickBot="1">
      <c r="A332" s="50"/>
      <c r="B332" s="243" t="s">
        <v>236</v>
      </c>
      <c r="C332" s="242" t="s">
        <v>235</v>
      </c>
      <c r="E332" s="187"/>
      <c r="F332" s="192" t="s">
        <v>22</v>
      </c>
      <c r="G332" s="193"/>
    </row>
    <row r="333" spans="5:7" s="42" customFormat="1" ht="14.25">
      <c r="E333" s="187"/>
      <c r="F333" s="196"/>
      <c r="G333" s="197"/>
    </row>
    <row r="334" spans="1:7" s="42" customFormat="1" ht="27">
      <c r="A334" s="45"/>
      <c r="B334" s="47"/>
      <c r="E334" s="187"/>
      <c r="F334" s="190" t="s">
        <v>23</v>
      </c>
      <c r="G334" s="191"/>
    </row>
    <row r="335" spans="1:7" s="42" customFormat="1" ht="14.25" thickBot="1">
      <c r="A335" s="45"/>
      <c r="B335" s="47"/>
      <c r="E335" s="198"/>
      <c r="F335" s="199"/>
      <c r="G335" s="200"/>
    </row>
    <row r="336" spans="1:7" s="42" customFormat="1" ht="13.5">
      <c r="A336" s="45"/>
      <c r="B336" s="47"/>
      <c r="F336" s="45"/>
      <c r="G336" s="45"/>
    </row>
    <row r="337" spans="1:7" s="42" customFormat="1" ht="14.25" thickBot="1">
      <c r="A337" s="45"/>
      <c r="B337" s="47"/>
      <c r="F337" s="45"/>
      <c r="G337" s="45"/>
    </row>
    <row r="338" spans="1:7" s="42" customFormat="1" ht="14.25" thickBot="1">
      <c r="A338" s="45"/>
      <c r="B338" s="47"/>
      <c r="E338" s="147"/>
      <c r="F338" s="156"/>
      <c r="G338" s="157"/>
    </row>
    <row r="339" spans="1:7" s="42" customFormat="1" ht="18" thickBot="1">
      <c r="A339" s="50"/>
      <c r="B339" s="243" t="s">
        <v>236</v>
      </c>
      <c r="C339" s="242" t="s">
        <v>235</v>
      </c>
      <c r="E339" s="150"/>
      <c r="F339" s="151" t="s">
        <v>187</v>
      </c>
      <c r="G339" s="152"/>
    </row>
    <row r="340" spans="1:7" s="42" customFormat="1" ht="18" thickBot="1">
      <c r="A340" s="52"/>
      <c r="B340" s="47"/>
      <c r="E340" s="153"/>
      <c r="F340" s="163"/>
      <c r="G340" s="164"/>
    </row>
    <row r="341" spans="1:7" s="42" customFormat="1" ht="15">
      <c r="A341" s="48"/>
      <c r="B341" s="47"/>
      <c r="E341" s="112"/>
      <c r="F341" s="124"/>
      <c r="G341" s="125"/>
    </row>
    <row r="342" spans="1:7" s="42" customFormat="1" ht="15">
      <c r="A342" s="64"/>
      <c r="B342" s="47"/>
      <c r="E342" s="112"/>
      <c r="F342" s="182" t="s">
        <v>188</v>
      </c>
      <c r="G342" s="183"/>
    </row>
    <row r="343" spans="1:7" s="42" customFormat="1" ht="13.5">
      <c r="A343" s="64"/>
      <c r="B343" s="47"/>
      <c r="E343" s="112"/>
      <c r="F343" s="184"/>
      <c r="G343" s="183"/>
    </row>
    <row r="344" spans="1:7" s="42" customFormat="1" ht="15">
      <c r="A344" s="48"/>
      <c r="B344" s="47"/>
      <c r="E344" s="112"/>
      <c r="F344" s="124"/>
      <c r="G344" s="125"/>
    </row>
    <row r="345" spans="1:7" s="42" customFormat="1" ht="27">
      <c r="A345" s="45"/>
      <c r="B345" s="47"/>
      <c r="E345" s="112"/>
      <c r="F345" s="114" t="s">
        <v>189</v>
      </c>
      <c r="G345" s="115"/>
    </row>
    <row r="346" spans="1:7" s="42" customFormat="1" ht="13.5">
      <c r="A346" s="45"/>
      <c r="B346" s="47"/>
      <c r="E346" s="112"/>
      <c r="F346" s="114"/>
      <c r="G346" s="115"/>
    </row>
    <row r="347" spans="1:7" s="42" customFormat="1" ht="27">
      <c r="A347" s="45"/>
      <c r="B347" s="47"/>
      <c r="E347" s="112"/>
      <c r="F347" s="114" t="s">
        <v>190</v>
      </c>
      <c r="G347" s="115"/>
    </row>
    <row r="348" spans="1:7" s="42" customFormat="1" ht="13.5">
      <c r="A348" s="45"/>
      <c r="B348" s="47"/>
      <c r="E348" s="112"/>
      <c r="F348" s="114"/>
      <c r="G348" s="115"/>
    </row>
    <row r="349" spans="1:7" s="42" customFormat="1" ht="27">
      <c r="A349" s="45"/>
      <c r="B349" s="47"/>
      <c r="E349" s="112"/>
      <c r="F349" s="114" t="s">
        <v>191</v>
      </c>
      <c r="G349" s="115"/>
    </row>
    <row r="350" spans="1:7" s="42" customFormat="1" ht="13.5">
      <c r="A350" s="45"/>
      <c r="B350" s="47"/>
      <c r="E350" s="112"/>
      <c r="F350" s="114"/>
      <c r="G350" s="115"/>
    </row>
    <row r="351" spans="1:7" s="42" customFormat="1" ht="27">
      <c r="A351" s="45"/>
      <c r="B351" s="47"/>
      <c r="E351" s="112"/>
      <c r="F351" s="114" t="s">
        <v>192</v>
      </c>
      <c r="G351" s="115"/>
    </row>
    <row r="352" spans="1:7" s="42" customFormat="1" ht="13.5">
      <c r="A352" s="45"/>
      <c r="B352" s="47"/>
      <c r="E352" s="112"/>
      <c r="F352" s="114"/>
      <c r="G352" s="115"/>
    </row>
    <row r="353" spans="1:7" s="42" customFormat="1" ht="13.5">
      <c r="A353" s="45"/>
      <c r="B353" s="47"/>
      <c r="E353" s="112"/>
      <c r="F353" s="114" t="s">
        <v>193</v>
      </c>
      <c r="G353" s="115"/>
    </row>
    <row r="354" spans="1:7" s="42" customFormat="1" ht="13.5">
      <c r="A354" s="45"/>
      <c r="B354" s="47"/>
      <c r="E354" s="112"/>
      <c r="F354" s="114"/>
      <c r="G354" s="115"/>
    </row>
    <row r="355" spans="1:7" s="42" customFormat="1" ht="13.5">
      <c r="A355" s="56"/>
      <c r="B355" s="47"/>
      <c r="E355" s="112"/>
      <c r="F355" s="185" t="s">
        <v>194</v>
      </c>
      <c r="G355" s="186"/>
    </row>
    <row r="356" spans="1:7" s="42" customFormat="1" ht="13.5">
      <c r="A356" s="56"/>
      <c r="B356" s="47"/>
      <c r="E356" s="112"/>
      <c r="F356" s="185" t="s">
        <v>195</v>
      </c>
      <c r="G356" s="186"/>
    </row>
    <row r="357" spans="1:7" s="42" customFormat="1" ht="13.5">
      <c r="A357" s="56"/>
      <c r="B357" s="47"/>
      <c r="E357" s="112"/>
      <c r="F357" s="185" t="s">
        <v>196</v>
      </c>
      <c r="G357" s="186"/>
    </row>
    <row r="358" spans="1:7" s="42" customFormat="1" ht="13.5">
      <c r="A358" s="56"/>
      <c r="B358" s="47"/>
      <c r="E358" s="112"/>
      <c r="F358" s="185" t="s">
        <v>199</v>
      </c>
      <c r="G358" s="186"/>
    </row>
    <row r="359" spans="1:7" s="42" customFormat="1" ht="14.25" thickBot="1">
      <c r="A359" s="45"/>
      <c r="B359" s="47"/>
      <c r="E359" s="113"/>
      <c r="F359" s="119"/>
      <c r="G359" s="120"/>
    </row>
    <row r="360" spans="1:7" s="42" customFormat="1" ht="13.5">
      <c r="A360" s="45"/>
      <c r="B360" s="47"/>
      <c r="E360" s="37"/>
      <c r="F360" s="81"/>
      <c r="G360" s="81"/>
    </row>
    <row r="361" spans="1:7" s="42" customFormat="1" ht="14.25" thickBot="1">
      <c r="A361" s="45"/>
      <c r="B361" s="47"/>
      <c r="E361" s="37"/>
      <c r="F361" s="81"/>
      <c r="G361" s="81"/>
    </row>
    <row r="362" spans="1:7" s="42" customFormat="1" ht="14.25" thickBot="1">
      <c r="A362" s="45"/>
      <c r="B362" s="47"/>
      <c r="E362" s="147"/>
      <c r="F362" s="156"/>
      <c r="G362" s="157"/>
    </row>
    <row r="363" spans="1:7" s="42" customFormat="1" ht="18" thickBot="1">
      <c r="A363" s="50"/>
      <c r="B363" s="100"/>
      <c r="C363" s="242" t="s">
        <v>235</v>
      </c>
      <c r="E363" s="150"/>
      <c r="F363" s="151" t="s">
        <v>200</v>
      </c>
      <c r="G363" s="152"/>
    </row>
    <row r="364" spans="1:7" s="42" customFormat="1" ht="15.75" thickBot="1">
      <c r="A364" s="44"/>
      <c r="B364" s="47"/>
      <c r="E364" s="153"/>
      <c r="F364" s="154"/>
      <c r="G364" s="155"/>
    </row>
    <row r="365" spans="1:7" s="42" customFormat="1" ht="15">
      <c r="A365" s="44"/>
      <c r="B365" s="47"/>
      <c r="E365" s="112"/>
      <c r="F365" s="121"/>
      <c r="G365" s="122"/>
    </row>
    <row r="366" spans="1:7" s="42" customFormat="1" ht="15">
      <c r="A366" s="48"/>
      <c r="B366" s="47"/>
      <c r="E366" s="112"/>
      <c r="F366" s="124"/>
      <c r="G366" s="125"/>
    </row>
    <row r="367" spans="1:7" s="42" customFormat="1" ht="27">
      <c r="A367" s="45"/>
      <c r="B367" s="47"/>
      <c r="E367" s="112"/>
      <c r="F367" s="114" t="s">
        <v>201</v>
      </c>
      <c r="G367" s="115"/>
    </row>
    <row r="368" spans="1:7" s="42" customFormat="1" ht="13.5">
      <c r="A368" s="45"/>
      <c r="B368" s="47"/>
      <c r="E368" s="112"/>
      <c r="F368" s="114"/>
      <c r="G368" s="115"/>
    </row>
    <row r="369" spans="1:7" s="42" customFormat="1" ht="27">
      <c r="A369" s="65"/>
      <c r="B369" s="47"/>
      <c r="E369" s="112"/>
      <c r="F369" s="176" t="s">
        <v>198</v>
      </c>
      <c r="G369" s="177"/>
    </row>
    <row r="370" spans="1:7" ht="13.5">
      <c r="A370" s="66"/>
      <c r="E370" s="4"/>
      <c r="F370" s="178"/>
      <c r="G370" s="179"/>
    </row>
    <row r="371" spans="1:7" ht="27">
      <c r="A371" s="66"/>
      <c r="E371" s="4"/>
      <c r="F371" s="178" t="s">
        <v>24</v>
      </c>
      <c r="G371" s="179"/>
    </row>
    <row r="372" spans="1:7" ht="15.75" thickBot="1">
      <c r="A372" s="67"/>
      <c r="E372" s="5"/>
      <c r="F372" s="180"/>
      <c r="G372" s="181"/>
    </row>
  </sheetData>
  <sheetProtection/>
  <hyperlinks>
    <hyperlink ref="F15" location="'5. Guidance'!C53" display="1.  Background Information"/>
    <hyperlink ref="F17" location="'5. Guidance'!C74" display="2.  Structure of the TCO Calculator "/>
    <hyperlink ref="F19" location="'5. Guidance'!C99" display="3.  Guidance for the Main Calculator: Key Notes"/>
    <hyperlink ref="F21" location="'5. Guidance'!C127" display="4.  Guidance for the Main Calculator: Key Reference Questions"/>
    <hyperlink ref="F22" location="'5. Guidance'!C133" display="4.1  Monitors - Include or Separate"/>
    <hyperlink ref="F23" location="'5. Guidance'!C149" display="4.2  Number of PCs/Laptops Bought &amp; Refresh Cycle"/>
    <hyperlink ref="F25" location="'5. Guidance'!C156" display="5.  Guidance for the Main Calculator: Aquisition Costs"/>
    <hyperlink ref="F26" location="'5. Guidance'!C164" display="5.1  Purchase cost, Warranty &amp; Insurance"/>
    <hyperlink ref="F27" location="'5. Guidance'!C177" display="5.2  Delivery &amp; Disposal of Delivery Packaging"/>
    <hyperlink ref="F28" location="'5. Guidance'!C191" display="5.3  Set-up Costs (including transition costs)"/>
    <hyperlink ref="F29" location="'5. Guidance'!C218" display="5.4  Service Wrap"/>
    <hyperlink ref="F30" location="'5. Guidance'!C222" display="5.5  Storage"/>
    <hyperlink ref="F31" location="'5. Guidance'!C226" display="5.6  End-user Familiarisation Training"/>
    <hyperlink ref="F32" location="'5. Guidance'!C234" display="5.7  Cost of Procurement"/>
    <hyperlink ref="F33" location="'5. Guidance'!C240" display="5.8  Additional Items Purchased"/>
    <hyperlink ref="F35" location="'5. Guidance'!C248" display="6.  Guidance for the Main Calculator: Operation Costs"/>
    <hyperlink ref="F36" location="'5. Guidance'!C254" display="6.1  Energy Costs"/>
    <hyperlink ref="F37" location="'5. Guidance'!C270" display="6.2  Support &amp; Maintenance"/>
    <hyperlink ref="F38" location="'5. Guidance'!C293" display="6.3  Down Time Estimation"/>
    <hyperlink ref="F40" location="'5. Guidance'!C302" display="7.  Guidance for the Main Calculator: Disposal Costs"/>
    <hyperlink ref="F41" location="'5. Guidance'!C311" display="7.3  Destroy"/>
    <hyperlink ref="F42" location="'5. Guidance'!C315" display="7.4  Resell"/>
    <hyperlink ref="F44" location="'5. Guidance'!C326" display="7.6  Donation"/>
    <hyperlink ref="F45" location="'5. Guidance'!C332" display="7.7  Additional Disposal Costs"/>
    <hyperlink ref="F47" location="'5. Guidance'!C339" display="8.  Monitor TCO"/>
    <hyperlink ref="F48" location="'5. Guidance'!C363" display="9.  Feedback &amp; Comments"/>
    <hyperlink ref="F43" location="'5. Guidance'!C321" display="7.5  Refurbish &amp; Redeploy"/>
    <hyperlink ref="C53" location="'5. Guidance'!F15" display="Contents"/>
    <hyperlink ref="C74" location="'5. Guidance'!F17" display="Contents"/>
    <hyperlink ref="C99" location="'5. Guidance'!F19" display="Contents"/>
    <hyperlink ref="C127" location="'5. Guidance'!F21" display="Contents"/>
    <hyperlink ref="C156" location="'5. Guidance'!F25" display="Contents"/>
    <hyperlink ref="B133" location="'3. Calculator - PCs &amp; Laptops'!B21" display="Calculator"/>
    <hyperlink ref="B139" location="'3. Calculator - PCs &amp; Laptops'!B21" display="Calculator"/>
    <hyperlink ref="B145" location="'3. Calculator - PCs &amp; Laptops'!B21" display="Calculator"/>
    <hyperlink ref="B127" location="'3. Calculator - PCs &amp; Laptops'!B14" display="Calculator"/>
    <hyperlink ref="C133" location="'5. Guidance'!F22" display="Contents"/>
    <hyperlink ref="C149" location="'5. Guidance'!F23" display="Contents"/>
    <hyperlink ref="B156" location="'3. Calculator - PCs &amp; Laptops'!C31" display="Calculator"/>
    <hyperlink ref="C164" location="'5. Guidance'!F26" display="Contents"/>
    <hyperlink ref="B164" location="'3. Calculator - PCs &amp; Laptops'!B33" display="Calculator"/>
    <hyperlink ref="C177" location="'5. Guidance'!F27" display="Contents"/>
    <hyperlink ref="B177" location="'3. Calculator - PCs &amp; Laptops'!B60" display="Calculator"/>
    <hyperlink ref="C191" location="'5. Guidance'!F28" display="Contents"/>
    <hyperlink ref="B191" location="'3. Calculator - PCs &amp; Laptops'!B73" display="Calculator"/>
    <hyperlink ref="B213" location="'3. Calculator - PCs &amp; Laptops'!B125" display="Calculator"/>
    <hyperlink ref="C218" location="'5. Guidance'!F29" display="Contents"/>
    <hyperlink ref="B218" location="'3. Calculator - PCs &amp; Laptops'!B135" display="Calculator"/>
    <hyperlink ref="C222" location="'5. Guidance'!F30" display="Contents"/>
    <hyperlink ref="B222" location="'3. Calculator - PCs &amp; Laptops'!B144" display="Calculator"/>
    <hyperlink ref="C226" location="'5. Guidance'!F31" display="Contents"/>
    <hyperlink ref="B226" location="'3. Calculator - PCs &amp; Laptops'!B152" display="Calculator"/>
    <hyperlink ref="C234" location="'5. Guidance'!F32" display="Contents"/>
    <hyperlink ref="B234" location="'3. Calculator - PCs &amp; Laptops'!B178" display="Calculator"/>
    <hyperlink ref="C240" location="'5. Guidance'!F33" display="Contents"/>
    <hyperlink ref="B240" location="'3. Calculator - PCs &amp; Laptops'!B188" display="Calculator"/>
    <hyperlink ref="C254" location="'5. Guidance'!F36" display="Contents"/>
    <hyperlink ref="B254" location="'3. Calculator - PCs &amp; Laptops'!B204" display="Calculator"/>
    <hyperlink ref="C248" location="'5. Guidance'!F35" display="Contents"/>
    <hyperlink ref="B248" location="'3. Calculator - PCs &amp; Laptops'!B202" display="Calculator"/>
    <hyperlink ref="B266" location="'3. Calculator - PCs &amp; Laptops'!B226" display="Calculator"/>
    <hyperlink ref="C270" location="'5. Guidance'!F37" display="Contents"/>
    <hyperlink ref="B270" location="'3. Calculator - PCs &amp; Laptops'!B238" display="Calculator"/>
    <hyperlink ref="B274" location="'3. Calculator - PCs &amp; Laptops'!B240" display="Calculator"/>
    <hyperlink ref="B280" location="'3. Calculator - PCs &amp; Laptops'!B266" display="Calculator"/>
    <hyperlink ref="B283" location="'3. Calculator - PCs &amp; Laptops'!B271" display="Calculator"/>
    <hyperlink ref="B286" location="'3. Calculator - PCs &amp; Laptops'!B296" display="Calculator"/>
    <hyperlink ref="B290" location="'3. Calculator - PCs &amp; Laptops'!B324" display="Calculator"/>
    <hyperlink ref="B293" location="'3. Calculator - PCs &amp; Laptops'!B338" display="Calculator"/>
    <hyperlink ref="C293" location="'5. Guidance'!F38" display="Contents"/>
    <hyperlink ref="C280" location="'5. Guidance'!F37" display="Contents"/>
    <hyperlink ref="B302" location="'3. Calculator - PCs &amp; Laptops'!B375" display="Calculator"/>
    <hyperlink ref="C302" location="'5. Guidance'!F40" display="Contents"/>
    <hyperlink ref="B311" location="'3. Calculator - PCs &amp; Laptops'!B381" display="Calculator"/>
    <hyperlink ref="C311" location="'5. Guidance'!F41" display="Contents"/>
    <hyperlink ref="B315" location="'3. Calculator - PCs &amp; Laptops'!B386" display="Calculator"/>
    <hyperlink ref="C315" location="'5. Guidance'!F42" display="Contents"/>
    <hyperlink ref="B321" location="'3. Calculator - PCs &amp; Laptops'!B392" display="Calculator"/>
    <hyperlink ref="C321" location="'5. Guidance'!F43" display="Contents"/>
    <hyperlink ref="B326" location="'3. Calculator - PCs &amp; Laptops'!B397" display="Calculator"/>
    <hyperlink ref="C326" location="'5. Guidance'!F44" display="Contents"/>
    <hyperlink ref="B332" location="'3. Calculator - PCs &amp; Laptops'!B402" display="Calculator"/>
    <hyperlink ref="C332" location="'5. Guidance'!F45" display="Contents"/>
    <hyperlink ref="B339" location="'4. Calculator - Monitors'!B18" display="Calculator"/>
    <hyperlink ref="C339" location="'5. Guidance'!F47" display="Contents"/>
    <hyperlink ref="C363" location="'5. Guidance'!F48" display="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OGCbuying.solutions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Lianne Robinson</dc:creator>
  <cp:keywords/>
  <dc:description/>
  <cp:lastModifiedBy>emmajkeenan</cp:lastModifiedBy>
  <cp:lastPrinted>2008-10-21T15:28:08Z</cp:lastPrinted>
  <dcterms:created xsi:type="dcterms:W3CDTF">2008-07-08T14:50:28Z</dcterms:created>
  <dcterms:modified xsi:type="dcterms:W3CDTF">2013-11-29T14:20:01Z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